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9995" windowHeight="9075"/>
  </bookViews>
  <sheets>
    <sheet name="C000240754_20170810_POST" sheetId="1" r:id="rId1"/>
  </sheets>
  <calcPr calcId="145621"/>
</workbook>
</file>

<file path=xl/calcChain.xml><?xml version="1.0" encoding="utf-8"?>
<calcChain xmlns="http://schemas.openxmlformats.org/spreadsheetml/2006/main">
  <c r="C93" i="1" l="1"/>
  <c r="C94" i="1"/>
  <c r="C4" i="1"/>
  <c r="C5" i="1"/>
  <c r="C6" i="1"/>
  <c r="C85" i="1"/>
  <c r="C58" i="1"/>
  <c r="C35" i="1"/>
  <c r="C20" i="1"/>
  <c r="C61" i="1"/>
  <c r="C22" i="1"/>
  <c r="C68" i="1"/>
  <c r="C63" i="1"/>
  <c r="C64" i="1"/>
  <c r="C38" i="1"/>
  <c r="C67" i="1"/>
  <c r="C66" i="1"/>
  <c r="C65" i="1"/>
  <c r="C91" i="1"/>
  <c r="C33" i="1"/>
  <c r="C60" i="1"/>
  <c r="C79" i="1"/>
  <c r="C59" i="1"/>
  <c r="C76" i="1"/>
  <c r="C48" i="1"/>
  <c r="C19" i="1"/>
  <c r="C55" i="1"/>
  <c r="C54" i="1"/>
  <c r="C41" i="1"/>
  <c r="C42" i="1"/>
  <c r="C43" i="1"/>
  <c r="C73" i="1"/>
  <c r="C57" i="1"/>
  <c r="C50" i="1"/>
  <c r="C40" i="1"/>
  <c r="C98" i="1"/>
  <c r="C46" i="1"/>
  <c r="C92" i="1"/>
  <c r="C39" i="1"/>
  <c r="C37" i="1"/>
  <c r="C34" i="1"/>
  <c r="C105" i="1"/>
  <c r="C97" i="1"/>
  <c r="C75" i="1"/>
  <c r="C31" i="1"/>
  <c r="C30" i="1"/>
  <c r="C29" i="1"/>
  <c r="C32" i="1"/>
  <c r="C14" i="1"/>
  <c r="C28" i="1"/>
  <c r="C27" i="1"/>
  <c r="C24" i="1"/>
  <c r="C81" i="1"/>
  <c r="C25" i="1"/>
  <c r="C23" i="1"/>
  <c r="C82" i="1"/>
  <c r="C21" i="1"/>
  <c r="C18" i="1"/>
  <c r="C15" i="1"/>
  <c r="C12" i="1"/>
  <c r="C13" i="1"/>
  <c r="C11" i="1"/>
  <c r="C10" i="1"/>
  <c r="C9" i="1"/>
  <c r="C3" i="1"/>
  <c r="C2" i="1"/>
  <c r="C70" i="1"/>
  <c r="C71" i="1"/>
  <c r="C16" i="1"/>
  <c r="C17" i="1"/>
  <c r="C8" i="1"/>
  <c r="C52" i="1"/>
  <c r="C51" i="1"/>
  <c r="C106" i="1"/>
  <c r="C87" i="1"/>
  <c r="C102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4" i="1"/>
  <c r="C155" i="1"/>
  <c r="C156" i="1"/>
  <c r="C157" i="1"/>
  <c r="C158" i="1"/>
  <c r="C153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9" i="1"/>
  <c r="C83" i="1"/>
  <c r="C104" i="1"/>
  <c r="C103" i="1"/>
  <c r="C56" i="1"/>
  <c r="C101" i="1"/>
  <c r="C96" i="1"/>
  <c r="C95" i="1"/>
  <c r="C53" i="1"/>
  <c r="C44" i="1"/>
  <c r="C90" i="1"/>
  <c r="C89" i="1"/>
  <c r="C74" i="1"/>
  <c r="C100" i="1"/>
  <c r="C78" i="1"/>
  <c r="C7" i="1"/>
  <c r="C62" i="1"/>
  <c r="C86" i="1"/>
  <c r="C80" i="1"/>
  <c r="C72" i="1"/>
  <c r="C77" i="1"/>
  <c r="C45" i="1"/>
  <c r="C36" i="1"/>
  <c r="C88" i="1"/>
  <c r="C26" i="1"/>
  <c r="C69" i="1"/>
  <c r="C49" i="1"/>
  <c r="C47" i="1"/>
  <c r="C84" i="1"/>
</calcChain>
</file>

<file path=xl/sharedStrings.xml><?xml version="1.0" encoding="utf-8"?>
<sst xmlns="http://schemas.openxmlformats.org/spreadsheetml/2006/main" count="809" uniqueCount="437">
  <si>
    <t>NO.</t>
  </si>
  <si>
    <t>類別</t>
  </si>
  <si>
    <t>物流編號</t>
  </si>
  <si>
    <t>入件日</t>
  </si>
  <si>
    <t>收件人</t>
  </si>
  <si>
    <t>商品名稱</t>
  </si>
  <si>
    <t>數量</t>
  </si>
  <si>
    <t>處理進度</t>
  </si>
  <si>
    <t>投遞中 2017-08-09 22:17:48</t>
  </si>
  <si>
    <t>投遞中 2017-08-09 22:09:58</t>
  </si>
  <si>
    <t>投遞中 2017-08-09 22:55:50</t>
  </si>
  <si>
    <t>投遞中 2017-08-09 22:36:36</t>
  </si>
  <si>
    <t>投遞中 2017-08-09 22:56:29</t>
  </si>
  <si>
    <t>投遞中 2017-08-09 22:36:26</t>
  </si>
  <si>
    <t>投遞中 2017-08-09 22:56:09</t>
  </si>
  <si>
    <t>投遞中 2017-08-10 02:03:39</t>
  </si>
  <si>
    <t>投遞中 2017-08-09 22:48:06</t>
  </si>
  <si>
    <t>投遞中 2017-08-10 04:45:58</t>
  </si>
  <si>
    <t>投遞中 2017-08-10 03:14:28</t>
  </si>
  <si>
    <t>投遞中 2017-08-09 22:35:10</t>
  </si>
  <si>
    <t>投遞中 2017-08-09 22:36:15</t>
  </si>
  <si>
    <t>投遞中 2017-08-09 22:46:17</t>
  </si>
  <si>
    <t>投遞中 2017-08-09 22:37:48</t>
  </si>
  <si>
    <t>投遞中 2017-08-09 22:31:04</t>
  </si>
  <si>
    <t>投遞中 2017-08-09 22:07:26</t>
  </si>
  <si>
    <t>投遞中 2017-08-09 22:37:49</t>
  </si>
  <si>
    <t>139愛騎</t>
  </si>
  <si>
    <t>投遞中 2017-08-10 02:02:37</t>
  </si>
  <si>
    <t>3658單車</t>
  </si>
  <si>
    <t>投遞中 2017-08-09 22:12:48</t>
  </si>
  <si>
    <t>投遞中 2017-08-10 02:06:39</t>
  </si>
  <si>
    <t>鐵馬七號</t>
  </si>
  <si>
    <t>投遞中 2017-08-10 03:18:01</t>
  </si>
  <si>
    <t>騎跡家族</t>
  </si>
  <si>
    <t>投遞中 2017-08-09 22:02:48</t>
  </si>
  <si>
    <t>騎就隊</t>
  </si>
  <si>
    <t>投遞中 2017-08-10 03:12:53</t>
  </si>
  <si>
    <t>騎完就好</t>
  </si>
  <si>
    <t>投遞中 2017-08-10 02:26:22</t>
  </si>
  <si>
    <t>簡墨亭</t>
  </si>
  <si>
    <t>投遞中 2017-08-10 04:33:15</t>
  </si>
  <si>
    <t>樸榮鞏兵團</t>
  </si>
  <si>
    <t>投遞中 2017-08-10 03:04:08</t>
  </si>
  <si>
    <t>豬皮家族</t>
  </si>
  <si>
    <t>稻豐鐵騎團</t>
  </si>
  <si>
    <t>投遞中 2017-08-09 22:47:02</t>
  </si>
  <si>
    <t>噗攏拱騎士團</t>
  </si>
  <si>
    <t>投遞中 2017-08-09 22:21:01</t>
  </si>
  <si>
    <t>遠征軍</t>
  </si>
  <si>
    <t>誌慶</t>
  </si>
  <si>
    <t>投遞中 2017-08-10 03:05:09</t>
  </si>
  <si>
    <t>維也娜車隊</t>
  </si>
  <si>
    <t>投遞中 2017-08-10 03:17:59</t>
  </si>
  <si>
    <t>瘋藍天</t>
  </si>
  <si>
    <t>投遞中 2017-08-09 21:57:22</t>
  </si>
  <si>
    <t>瘋神車隊</t>
  </si>
  <si>
    <t>投遞中 2017-08-10 02:17:32</t>
  </si>
  <si>
    <t>彰化單車遠征團</t>
  </si>
  <si>
    <t>彰化老馬</t>
  </si>
  <si>
    <t>團體報名省運費</t>
  </si>
  <si>
    <t>投遞中 2017-08-10 02:43:39</t>
  </si>
  <si>
    <t>瑙館</t>
  </si>
  <si>
    <t>投遞中 2017-08-09 22:46:18</t>
  </si>
  <si>
    <t>溫拿鐵人隊</t>
  </si>
  <si>
    <t>愛車秀</t>
  </si>
  <si>
    <t>投遞中 2017-08-09 22:07:23</t>
  </si>
  <si>
    <t>椪柑隊</t>
  </si>
  <si>
    <t>黑狗兄腳踏車隊</t>
  </si>
  <si>
    <t>投遞中 2017-08-10 03:06:04</t>
  </si>
  <si>
    <t>黑夜颶風</t>
  </si>
  <si>
    <t>順天騎跡</t>
  </si>
  <si>
    <t>投遞中 2017-08-10 03:20:58</t>
  </si>
  <si>
    <t>超馬寶寶</t>
  </si>
  <si>
    <t>投遞中 2017-08-09 22:10:32</t>
  </si>
  <si>
    <t>無敵613</t>
  </si>
  <si>
    <t>報下去</t>
  </si>
  <si>
    <t>投遞中 2017-08-09 22:43:30</t>
  </si>
  <si>
    <t>剩墊騎士團</t>
  </si>
  <si>
    <t>梧棲亂騎團</t>
  </si>
  <si>
    <t>執子之手</t>
  </si>
  <si>
    <t>假日乘風團</t>
  </si>
  <si>
    <t>投遞中 2017-08-10 03:59:19</t>
  </si>
  <si>
    <t>笑嘻嘻</t>
  </si>
  <si>
    <t>投遞中 2017-08-09 22:31:31</t>
  </si>
  <si>
    <t>破風不破風</t>
  </si>
  <si>
    <t>投遞中 2017-08-09 22:10:37</t>
  </si>
  <si>
    <t>海洋粉絲團</t>
  </si>
  <si>
    <t>宮廷鐵馬隊</t>
  </si>
  <si>
    <t>埔里開心車隊</t>
  </si>
  <si>
    <t>投遞中 2017-08-09 22:03:27</t>
  </si>
  <si>
    <t>香聞珍咖啡</t>
  </si>
  <si>
    <t>投遞中 2017-08-09 22:04:17</t>
  </si>
  <si>
    <t>飛高高</t>
  </si>
  <si>
    <t>投遞中 2017-08-09 21:55:12</t>
  </si>
  <si>
    <t>飛行鴕鳥</t>
  </si>
  <si>
    <t>皇兵鐵騎團</t>
  </si>
  <si>
    <t>珊珍快餐</t>
  </si>
  <si>
    <t>投遞中 2017-08-09 22:32:35</t>
  </si>
  <si>
    <t>活力峰沛</t>
  </si>
  <si>
    <t>投遞中 2017-08-09 22:56:10</t>
  </si>
  <si>
    <t>洪家香火</t>
  </si>
  <si>
    <t>阿姆拉樂騎</t>
  </si>
  <si>
    <t>投遞中 2017-08-09 22:15:30</t>
  </si>
  <si>
    <t>東海筒仔米糕</t>
  </si>
  <si>
    <t>征服者</t>
  </si>
  <si>
    <t>享受騎跡</t>
  </si>
  <si>
    <t>每立達霸凌車隊</t>
  </si>
  <si>
    <t>快樂騎</t>
  </si>
  <si>
    <t>投遞中 2017-08-10 02:29:51</t>
  </si>
  <si>
    <t>快樂行</t>
  </si>
  <si>
    <t>呆呆隊</t>
  </si>
  <si>
    <t>呆小喵鐵馬團</t>
  </si>
  <si>
    <t>投遞中 2017-08-09 22:35:11</t>
  </si>
  <si>
    <t>台中兩人小組</t>
  </si>
  <si>
    <t>台中旱溪夜跑</t>
  </si>
  <si>
    <t>主將騎完吃什麼</t>
  </si>
  <si>
    <t>主將阿仁粉絲團</t>
  </si>
  <si>
    <t>日立冷氣自行車隊</t>
  </si>
  <si>
    <t>投遞中 2017-08-10 03:59:40</t>
  </si>
  <si>
    <t>太保鐵道閃亮亮</t>
  </si>
  <si>
    <t>投遞中 2017-08-10 04:56:14</t>
  </si>
  <si>
    <t>中南紙器之張參祝賀尚便宜柯汝汝路跑女神生日快樂</t>
  </si>
  <si>
    <t>中年鐵腿團</t>
  </si>
  <si>
    <t>小鎮破風隊</t>
  </si>
  <si>
    <t>小腳ㄚ之你我他</t>
  </si>
  <si>
    <t>大懶腳</t>
  </si>
  <si>
    <t>二人省一佰</t>
  </si>
  <si>
    <t>YEH家一夥</t>
  </si>
  <si>
    <t>UCLT</t>
  </si>
  <si>
    <t>TMD踏馬的運動溼務所</t>
  </si>
  <si>
    <t>投遞中 2017-08-10 03:19:55</t>
  </si>
  <si>
    <t>Steven&amp;Selina</t>
  </si>
  <si>
    <t>PANDA</t>
  </si>
  <si>
    <t>Justdoit</t>
  </si>
  <si>
    <t>投遞中 2017-08-09 22:01:02</t>
  </si>
  <si>
    <t>GoHighFun</t>
  </si>
  <si>
    <t>EyeBike</t>
  </si>
  <si>
    <t>投遞中 2017-08-10 03:07:07</t>
  </si>
  <si>
    <t>投遞中 2017-08-10 08:28:27</t>
  </si>
  <si>
    <t>601車隊</t>
  </si>
  <si>
    <t>投遞中 2017-08-09 22:07:05</t>
  </si>
  <si>
    <t>投遞中 2017-08-10 02:33:36</t>
  </si>
  <si>
    <t>投遞中 2017-08-09 22:57:23</t>
  </si>
  <si>
    <t>投遞中 2017-08-09 22:40:32</t>
  </si>
  <si>
    <t>投遞中 2017-08-10 03:21:52</t>
  </si>
  <si>
    <t>JosephAnthonyGalope</t>
  </si>
  <si>
    <t>投遞中 2017-08-10 02:22:19</t>
  </si>
  <si>
    <t>投遞中 2017-08-09 22:41:10</t>
  </si>
  <si>
    <t>投遞中 2017-08-10 03:20:38</t>
  </si>
  <si>
    <t>投遞中 2017-08-10 04:34:14</t>
  </si>
  <si>
    <t>投遞中 2017-08-09 22:59:59</t>
  </si>
  <si>
    <t>完成 2017-08-10 09:39:33</t>
  </si>
  <si>
    <t>投遞中 2017-08-09 22:28:52</t>
  </si>
  <si>
    <t>4+2趴趴GO</t>
  </si>
  <si>
    <t>投遞中 2017-08-09 22:29:04</t>
  </si>
  <si>
    <t>投遞中 2017-08-09 22:27:38</t>
  </si>
  <si>
    <t>投遞中 2017-08-09 22:18:57</t>
  </si>
  <si>
    <t>MOONDETCHAIYA</t>
  </si>
  <si>
    <t>投遞中 2017-08-10 05:23:32</t>
  </si>
  <si>
    <t>投遞中 2017-08-10 04:06:58</t>
  </si>
  <si>
    <t>投遞中 2017-08-10 08:21:29</t>
  </si>
  <si>
    <t>完成 2017-08-10 09:39:34</t>
  </si>
  <si>
    <r>
      <t>愛</t>
    </r>
    <r>
      <rPr>
        <sz val="12"/>
        <color theme="1"/>
        <rFont val="新細明體"/>
        <family val="2"/>
        <charset val="136"/>
      </rPr>
      <t>∼</t>
    </r>
    <r>
      <rPr>
        <sz val="12"/>
        <color theme="1"/>
        <rFont val="微軟正黑體"/>
        <family val="2"/>
        <charset val="136"/>
      </rPr>
      <t>運動</t>
    </r>
  </si>
  <si>
    <t>國陽</t>
    <phoneticPr fontId="18" type="noConversion"/>
  </si>
  <si>
    <t>郵局</t>
    <phoneticPr fontId="18" type="noConversion"/>
  </si>
  <si>
    <t>043</t>
    <phoneticPr fontId="18" type="noConversion"/>
  </si>
  <si>
    <t>044</t>
    <phoneticPr fontId="18" type="noConversion"/>
  </si>
  <si>
    <t>045</t>
    <phoneticPr fontId="18" type="noConversion"/>
  </si>
  <si>
    <t>046</t>
    <phoneticPr fontId="18" type="noConversion"/>
  </si>
  <si>
    <t>047</t>
    <phoneticPr fontId="18" type="noConversion"/>
  </si>
  <si>
    <t>048</t>
    <phoneticPr fontId="18" type="noConversion"/>
  </si>
  <si>
    <t>049</t>
    <phoneticPr fontId="18" type="noConversion"/>
  </si>
  <si>
    <t>050</t>
    <phoneticPr fontId="18" type="noConversion"/>
  </si>
  <si>
    <t>051</t>
    <phoneticPr fontId="18" type="noConversion"/>
  </si>
  <si>
    <t>052</t>
    <phoneticPr fontId="18" type="noConversion"/>
  </si>
  <si>
    <t>053</t>
    <phoneticPr fontId="18" type="noConversion"/>
  </si>
  <si>
    <t>洪O益</t>
  </si>
  <si>
    <t>胡O鈞</t>
  </si>
  <si>
    <t>薛O荃</t>
  </si>
  <si>
    <t>陳O維</t>
  </si>
  <si>
    <t>翁O智</t>
  </si>
  <si>
    <t>林O明</t>
  </si>
  <si>
    <t>余O峰</t>
  </si>
  <si>
    <t>林O卿</t>
  </si>
  <si>
    <t>黃O炙</t>
  </si>
  <si>
    <t>劉O賓</t>
  </si>
  <si>
    <t>李O蕊</t>
  </si>
  <si>
    <t>陳O欽</t>
  </si>
  <si>
    <t>黃O宏</t>
  </si>
  <si>
    <t>謝O昇</t>
  </si>
  <si>
    <t>吳O樺</t>
  </si>
  <si>
    <t>徐O恒</t>
  </si>
  <si>
    <t>柯O儒</t>
  </si>
  <si>
    <t>莊O維</t>
  </si>
  <si>
    <t>曾O輝</t>
  </si>
  <si>
    <t>陳O澤</t>
  </si>
  <si>
    <t>林O盈</t>
  </si>
  <si>
    <t>賴O軒</t>
  </si>
  <si>
    <t>楊O和</t>
  </si>
  <si>
    <t>曾O駿</t>
  </si>
  <si>
    <t>廖O輝</t>
  </si>
  <si>
    <t>葉O政</t>
  </si>
  <si>
    <t>蘇O鴻</t>
  </si>
  <si>
    <t>潘O良</t>
  </si>
  <si>
    <t>廖O光</t>
  </si>
  <si>
    <t>王O甫</t>
  </si>
  <si>
    <t>王O全</t>
  </si>
  <si>
    <t>謝O陞</t>
  </si>
  <si>
    <t>施O羽</t>
  </si>
  <si>
    <t>梁O皓</t>
  </si>
  <si>
    <t>梁O修</t>
  </si>
  <si>
    <t>林O樺</t>
  </si>
  <si>
    <t>陳O翔</t>
  </si>
  <si>
    <t>林O志</t>
  </si>
  <si>
    <t>陳O宏</t>
  </si>
  <si>
    <t>范O文</t>
  </si>
  <si>
    <t>陳O志</t>
  </si>
  <si>
    <t>張O蓉</t>
  </si>
  <si>
    <t>劉O東</t>
  </si>
  <si>
    <t>謝O豐</t>
  </si>
  <si>
    <t>馬O瀛</t>
  </si>
  <si>
    <t>巫O景</t>
  </si>
  <si>
    <t>劉O芳</t>
  </si>
  <si>
    <t>林O倫</t>
  </si>
  <si>
    <t>蔡O義</t>
  </si>
  <si>
    <t>鄭O松</t>
  </si>
  <si>
    <t>何O彬</t>
  </si>
  <si>
    <t>施O賢</t>
  </si>
  <si>
    <t>洪O德</t>
  </si>
  <si>
    <t>林O銘</t>
  </si>
  <si>
    <t>陳O昌</t>
  </si>
  <si>
    <t>王O光</t>
  </si>
  <si>
    <t>王O翊</t>
  </si>
  <si>
    <t>魏O家</t>
  </si>
  <si>
    <t>邱O安</t>
  </si>
  <si>
    <t>程O榮</t>
  </si>
  <si>
    <t>柯O宇</t>
  </si>
  <si>
    <t>蔡O湳</t>
  </si>
  <si>
    <t>顧O松</t>
  </si>
  <si>
    <t>陳O華</t>
  </si>
  <si>
    <t>謝O寬</t>
  </si>
  <si>
    <t>侯O仁</t>
  </si>
  <si>
    <t>方O威</t>
  </si>
  <si>
    <t>尤O源</t>
  </si>
  <si>
    <t>潘O明</t>
  </si>
  <si>
    <t>吳O緯</t>
  </si>
  <si>
    <t>雷O寰</t>
  </si>
  <si>
    <t>郭O成</t>
  </si>
  <si>
    <t>張O富</t>
  </si>
  <si>
    <t>江O豪</t>
  </si>
  <si>
    <t>張O元</t>
  </si>
  <si>
    <t>黃O森</t>
  </si>
  <si>
    <t>莊O原</t>
  </si>
  <si>
    <t>羅O緯</t>
  </si>
  <si>
    <t>謝O任</t>
  </si>
  <si>
    <t>呂O傑</t>
  </si>
  <si>
    <t>陳O璁</t>
  </si>
  <si>
    <t>陳O鎮</t>
  </si>
  <si>
    <t>陳O發</t>
  </si>
  <si>
    <t>曾O暉</t>
  </si>
  <si>
    <t>潘O誼</t>
  </si>
  <si>
    <t>楊O弘</t>
  </si>
  <si>
    <t>曾O寬</t>
  </si>
  <si>
    <t>陳O源</t>
  </si>
  <si>
    <t>劉O光</t>
  </si>
  <si>
    <t>梁O己</t>
  </si>
  <si>
    <t>徐O瑾</t>
  </si>
  <si>
    <t>江O舜</t>
  </si>
  <si>
    <t>陳O勳</t>
  </si>
  <si>
    <t>許O昇</t>
  </si>
  <si>
    <t>黄O峰</t>
  </si>
  <si>
    <t>許O穎</t>
  </si>
  <si>
    <t>向O堡</t>
  </si>
  <si>
    <t>何O虎</t>
  </si>
  <si>
    <t>許O青</t>
  </si>
  <si>
    <t>鄭O源</t>
  </si>
  <si>
    <t>劉O翔</t>
  </si>
  <si>
    <t>張O銘</t>
  </si>
  <si>
    <t>蘇O田</t>
  </si>
  <si>
    <t>賴O新</t>
  </si>
  <si>
    <t>王O豊</t>
  </si>
  <si>
    <t>湯O真</t>
  </si>
  <si>
    <t>蘇O翔</t>
  </si>
  <si>
    <t>柯O瀅</t>
  </si>
  <si>
    <t>曾O毓</t>
  </si>
  <si>
    <t>陳O智</t>
  </si>
  <si>
    <t>葉O祺</t>
  </si>
  <si>
    <t>薛O郎</t>
  </si>
  <si>
    <t>柯O承</t>
  </si>
  <si>
    <t>劉O瑋</t>
  </si>
  <si>
    <t>洪O閔</t>
  </si>
  <si>
    <t>黃O福</t>
  </si>
  <si>
    <t>羅O輝</t>
  </si>
  <si>
    <t>劉O幸</t>
  </si>
  <si>
    <t>李O哲</t>
  </si>
  <si>
    <t>呂O毅</t>
  </si>
  <si>
    <t>連O城</t>
  </si>
  <si>
    <t>高O騰</t>
  </si>
  <si>
    <t>游O中</t>
  </si>
  <si>
    <t>陳O鈺</t>
  </si>
  <si>
    <t>黃O美</t>
  </si>
  <si>
    <t>楊O樵</t>
  </si>
  <si>
    <t>曾O鎧</t>
  </si>
  <si>
    <t>鄭O和</t>
  </si>
  <si>
    <t>林O億</t>
  </si>
  <si>
    <t>劉O欽</t>
  </si>
  <si>
    <t>程O蓮</t>
  </si>
  <si>
    <t>游O越</t>
  </si>
  <si>
    <t>洪O鋒</t>
  </si>
  <si>
    <t>蔡O峯</t>
  </si>
  <si>
    <t>花O田</t>
  </si>
  <si>
    <t>胡O斌</t>
  </si>
  <si>
    <t>蔡O祐</t>
  </si>
  <si>
    <t>楊O姍</t>
  </si>
  <si>
    <t>洪O鈞</t>
  </si>
  <si>
    <t>賴O正</t>
  </si>
  <si>
    <t>蔡O彬</t>
  </si>
  <si>
    <t>何O哲</t>
  </si>
  <si>
    <t>林O儀</t>
  </si>
  <si>
    <t>王O斌</t>
  </si>
  <si>
    <t>陳O正</t>
  </si>
  <si>
    <t>林O炫</t>
  </si>
  <si>
    <t>姚O銘</t>
  </si>
  <si>
    <t>饒O彥</t>
  </si>
  <si>
    <t>陳O竹</t>
  </si>
  <si>
    <t>葉O君</t>
  </si>
  <si>
    <t>楊O蕙</t>
  </si>
  <si>
    <t>王O玉</t>
  </si>
  <si>
    <t>高O閔</t>
  </si>
  <si>
    <t>羅O昌</t>
  </si>
  <si>
    <t>鄭O霖</t>
  </si>
  <si>
    <t>楊O鋒</t>
  </si>
  <si>
    <t>張O凱</t>
  </si>
  <si>
    <t>邱O鴻</t>
  </si>
  <si>
    <t>方O杰</t>
  </si>
  <si>
    <t>蘇O郎</t>
  </si>
  <si>
    <t>游O昌</t>
  </si>
  <si>
    <t>陳O政</t>
  </si>
  <si>
    <t>張O嵐</t>
  </si>
  <si>
    <t>全O蘭</t>
  </si>
  <si>
    <t>賴O成</t>
  </si>
  <si>
    <t>郭O豪</t>
  </si>
  <si>
    <t>李O凱</t>
  </si>
  <si>
    <t>張O瑋</t>
  </si>
  <si>
    <t>陳O培</t>
  </si>
  <si>
    <t>塗O枝</t>
  </si>
  <si>
    <t>吳O隆</t>
  </si>
  <si>
    <t>陳O言</t>
  </si>
  <si>
    <t>黃O裕</t>
  </si>
  <si>
    <t>林O昇</t>
  </si>
  <si>
    <t>何O城</t>
  </si>
  <si>
    <t>臺南市永康區(710)</t>
  </si>
  <si>
    <t>臺中市大里區(412)</t>
  </si>
  <si>
    <t>彰化縣彰化市(500)</t>
  </si>
  <si>
    <t>嘉義市嘉義市(600)</t>
  </si>
  <si>
    <t>嘉義縣阿里山鄉(60</t>
  </si>
  <si>
    <t>南投縣埔里鎮(545)</t>
  </si>
  <si>
    <t>臺中市烏日區(414)</t>
  </si>
  <si>
    <t>彰化縣秀水鄉(504)</t>
  </si>
  <si>
    <t>臺中市梧棲區(435)</t>
  </si>
  <si>
    <t>臺北市大同區(103)</t>
  </si>
  <si>
    <t>桃園市大溪區(335)</t>
  </si>
  <si>
    <t>臺中市豐原區(420)</t>
  </si>
  <si>
    <t>新北市三重區(241)</t>
  </si>
  <si>
    <t>新北市新莊區(242)</t>
  </si>
  <si>
    <t>彰化縣鹿港鎮(505)</t>
  </si>
  <si>
    <t>臺中市東區(401)振</t>
  </si>
  <si>
    <t>苗栗縣苗栗市(360)</t>
  </si>
  <si>
    <t>臺中市清水區(436)</t>
  </si>
  <si>
    <t>臺中市西區(403)台</t>
  </si>
  <si>
    <t>彰化縣福興鄉(506)</t>
  </si>
  <si>
    <t>新北市新店區(231)</t>
  </si>
  <si>
    <t>新北市中和區(235)</t>
  </si>
  <si>
    <t>(545)南投縣埔里鎮</t>
  </si>
  <si>
    <t>彰化縣花壇鄉(503)</t>
  </si>
  <si>
    <t>新北市板橋區(220)</t>
  </si>
  <si>
    <t>(106)臺北市大安區</t>
  </si>
  <si>
    <t>臺中市大甲區(437)</t>
  </si>
  <si>
    <t>臺中市西區(403)五</t>
  </si>
  <si>
    <t>新竹縣竹北市(302)</t>
  </si>
  <si>
    <t>(412)台中市大里區</t>
  </si>
  <si>
    <t>彰化縣埔鹽鄉(516)</t>
  </si>
  <si>
    <t>臺北市中正區(100)</t>
  </si>
  <si>
    <t>臺中市西區(403)樂</t>
  </si>
  <si>
    <t>彰化縣員林鎮(510)</t>
  </si>
  <si>
    <t>(514)彰化縣溪湖鎮</t>
  </si>
  <si>
    <t>苗栗縣竹南鎮(350)</t>
  </si>
  <si>
    <t>臺中市北屯區(406)</t>
  </si>
  <si>
    <t>新北市蘆洲區(247)</t>
  </si>
  <si>
    <t>雲林縣斗六市(640)</t>
  </si>
  <si>
    <t>桃園市桃園區(330)</t>
  </si>
  <si>
    <t>彰化縣埔心鄉(513)</t>
  </si>
  <si>
    <t>臺南市麻豆區(721)</t>
  </si>
  <si>
    <t>臺北市內湖區(114)</t>
  </si>
  <si>
    <t>彰化縣伸港鄉(509)</t>
  </si>
  <si>
    <t>臺中市東區(401)旱</t>
  </si>
  <si>
    <t>臺中市南區(402)中</t>
  </si>
  <si>
    <t>(428)台中市大雅區</t>
  </si>
  <si>
    <t>彰化縣大村鄉(515)</t>
  </si>
  <si>
    <t>臺中市南屯區(408)</t>
  </si>
  <si>
    <t>(434)台中市龍井區</t>
  </si>
  <si>
    <t>臺中市西區(403)大</t>
  </si>
  <si>
    <t>臺中市西區(403)公</t>
  </si>
  <si>
    <t>臺中市西屯區(407)</t>
  </si>
  <si>
    <t>彰化縣和美鎮(508)</t>
  </si>
  <si>
    <t>高雄市鼓山區(804)</t>
  </si>
  <si>
    <t>臺中市潭子區(427)</t>
  </si>
  <si>
    <t>臺中市西區(403)忠</t>
  </si>
  <si>
    <t>雲林縣虎尾鎮(632)</t>
  </si>
  <si>
    <t>臺中市大雅區(428)</t>
  </si>
  <si>
    <t>宜蘭縣羅東鎮(265)</t>
  </si>
  <si>
    <t>新竹市新竹市(300)</t>
  </si>
  <si>
    <t>高雄市鳳山區(830)</t>
  </si>
  <si>
    <t>桃園市平鎮區(324)</t>
  </si>
  <si>
    <t>臺南市南區(702)國</t>
  </si>
  <si>
    <t>南投縣竹山鎮(557)</t>
  </si>
  <si>
    <t>臺中市北區(404)青</t>
  </si>
  <si>
    <t>臺中市龍井區(434)</t>
  </si>
  <si>
    <t>臺中市太平區(411)</t>
  </si>
  <si>
    <t>嘉義縣太保市(612)</t>
  </si>
  <si>
    <t>臺中市霧峰區(413)</t>
  </si>
  <si>
    <t>苗栗縣後龍鎮(356)</t>
  </si>
  <si>
    <t>(510)彰化縣員林鎮</t>
  </si>
  <si>
    <t>金門縣金湖鎮(891)</t>
  </si>
  <si>
    <t>臺中市石岡區(422)</t>
  </si>
  <si>
    <t>新北市淡水區(251)</t>
  </si>
  <si>
    <t>臺中市南區(402)國</t>
  </si>
  <si>
    <t>彰化縣芬園鄉(502)</t>
  </si>
  <si>
    <t>臺中市西區(403)民</t>
  </si>
  <si>
    <t>臺南市南區(702)金</t>
  </si>
  <si>
    <t>臺中市北區(404)北</t>
  </si>
  <si>
    <t>臺中市東勢區(423)</t>
  </si>
  <si>
    <t>臺中市神岡區(429)</t>
  </si>
  <si>
    <t>高雄市苓雅區(802)</t>
  </si>
  <si>
    <t>新竹縣新豐鄉(304)</t>
  </si>
  <si>
    <t>彰化縣永靖鄉(512)</t>
  </si>
  <si>
    <t xml:space="preserve">地址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</si>
</sst>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vertical="center" wrapText="1"/>
    </xf>
    <xf numFmtId="22" fontId="19" fillId="0" borderId="10" xfId="0" applyNumberFormat="1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horizontal="left" vertical="center"/>
    </xf>
    <xf numFmtId="0" fontId="19" fillId="0" borderId="10" xfId="0" applyNumberFormat="1" applyFont="1" applyBorder="1" applyAlignment="1">
      <alignment vertical="center" wrapText="1"/>
    </xf>
    <xf numFmtId="0" fontId="19" fillId="0" borderId="0" xfId="0" applyNumberFormat="1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showGridLines="0" tabSelected="1" workbookViewId="0">
      <selection activeCell="F2" sqref="F2"/>
    </sheetView>
  </sheetViews>
  <sheetFormatPr defaultRowHeight="15.75" x14ac:dyDescent="0.25"/>
  <cols>
    <col min="1" max="1" width="5.125" style="1" bestFit="1" customWidth="1"/>
    <col min="2" max="2" width="4.75" style="1" bestFit="1" customWidth="1"/>
    <col min="3" max="3" width="19.5" style="1" customWidth="1"/>
    <col min="4" max="4" width="16.375" style="1" bestFit="1" customWidth="1"/>
    <col min="5" max="5" width="16.375" style="7" customWidth="1"/>
    <col min="6" max="6" width="18" style="1" customWidth="1"/>
    <col min="7" max="7" width="29.375" style="5" customWidth="1"/>
    <col min="8" max="8" width="5" style="1" bestFit="1" customWidth="1"/>
    <col min="9" max="9" width="20.375" style="1" bestFit="1" customWidth="1"/>
    <col min="10" max="16384" width="9" style="1"/>
  </cols>
  <sheetData>
    <row r="1" spans="1:9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436</v>
      </c>
      <c r="G1" s="4" t="s">
        <v>5</v>
      </c>
      <c r="H1" s="2" t="s">
        <v>6</v>
      </c>
      <c r="I1" s="2" t="s">
        <v>7</v>
      </c>
    </row>
    <row r="2" spans="1:9" ht="31.5" x14ac:dyDescent="0.25">
      <c r="A2" s="2">
        <v>1</v>
      </c>
      <c r="B2" s="2" t="s">
        <v>164</v>
      </c>
      <c r="C2" s="2" t="str">
        <f>"85430922027818"</f>
        <v>85430922027818</v>
      </c>
      <c r="D2" s="3">
        <v>42956.779722222222</v>
      </c>
      <c r="E2" s="6" t="s">
        <v>176</v>
      </c>
      <c r="F2" s="2" t="s">
        <v>351</v>
      </c>
      <c r="G2" s="4" t="s">
        <v>165</v>
      </c>
      <c r="H2" s="2">
        <v>1</v>
      </c>
      <c r="I2" s="2" t="s">
        <v>143</v>
      </c>
    </row>
    <row r="3" spans="1:9" ht="31.5" x14ac:dyDescent="0.25">
      <c r="A3" s="2">
        <v>2</v>
      </c>
      <c r="B3" s="2" t="s">
        <v>164</v>
      </c>
      <c r="C3" s="2" t="str">
        <f>"85431022027818"</f>
        <v>85431022027818</v>
      </c>
      <c r="D3" s="3">
        <v>42956.779583333337</v>
      </c>
      <c r="E3" s="6" t="s">
        <v>177</v>
      </c>
      <c r="F3" s="2" t="s">
        <v>352</v>
      </c>
      <c r="G3" s="4" t="s">
        <v>166</v>
      </c>
      <c r="H3" s="2">
        <v>1</v>
      </c>
      <c r="I3" s="2" t="s">
        <v>52</v>
      </c>
    </row>
    <row r="4" spans="1:9" ht="31.5" x14ac:dyDescent="0.25">
      <c r="A4" s="2">
        <v>3</v>
      </c>
      <c r="B4" s="2" t="s">
        <v>164</v>
      </c>
      <c r="C4" s="2" t="str">
        <f>"85431122027818"</f>
        <v>85431122027818</v>
      </c>
      <c r="D4" s="3">
        <v>42956.779490740744</v>
      </c>
      <c r="E4" s="6" t="s">
        <v>178</v>
      </c>
      <c r="F4" s="2" t="s">
        <v>352</v>
      </c>
      <c r="G4" s="4" t="s">
        <v>167</v>
      </c>
      <c r="H4" s="2">
        <v>1</v>
      </c>
      <c r="I4" s="2" t="s">
        <v>52</v>
      </c>
    </row>
    <row r="5" spans="1:9" ht="31.5" x14ac:dyDescent="0.25">
      <c r="A5" s="2">
        <v>4</v>
      </c>
      <c r="B5" s="2" t="s">
        <v>164</v>
      </c>
      <c r="C5" s="2" t="str">
        <f>"85431222027818"</f>
        <v>85431222027818</v>
      </c>
      <c r="D5" s="3">
        <v>42956.780266203707</v>
      </c>
      <c r="E5" s="6" t="s">
        <v>179</v>
      </c>
      <c r="F5" s="2" t="s">
        <v>353</v>
      </c>
      <c r="G5" s="4" t="s">
        <v>168</v>
      </c>
      <c r="H5" s="2">
        <v>1</v>
      </c>
      <c r="I5" s="2" t="s">
        <v>20</v>
      </c>
    </row>
    <row r="6" spans="1:9" ht="31.5" x14ac:dyDescent="0.25">
      <c r="A6" s="2">
        <v>5</v>
      </c>
      <c r="B6" s="2" t="s">
        <v>164</v>
      </c>
      <c r="C6" s="2" t="str">
        <f>"85431322027818"</f>
        <v>85431322027818</v>
      </c>
      <c r="D6" s="3">
        <v>42956.78019675926</v>
      </c>
      <c r="E6" s="6" t="s">
        <v>180</v>
      </c>
      <c r="F6" s="2" t="s">
        <v>354</v>
      </c>
      <c r="G6" s="4" t="s">
        <v>169</v>
      </c>
      <c r="H6" s="2">
        <v>1</v>
      </c>
      <c r="I6" s="2" t="s">
        <v>160</v>
      </c>
    </row>
    <row r="7" spans="1:9" ht="31.5" x14ac:dyDescent="0.25">
      <c r="A7" s="2">
        <v>6</v>
      </c>
      <c r="B7" s="2" t="s">
        <v>164</v>
      </c>
      <c r="C7" s="2" t="str">
        <f>"85431422027818"</f>
        <v>85431422027818</v>
      </c>
      <c r="D7" s="3">
        <v>42956.778460648151</v>
      </c>
      <c r="E7" s="6" t="s">
        <v>181</v>
      </c>
      <c r="F7" s="2" t="s">
        <v>355</v>
      </c>
      <c r="G7" s="4" t="s">
        <v>170</v>
      </c>
      <c r="H7" s="2">
        <v>1</v>
      </c>
      <c r="I7" s="2" t="s">
        <v>17</v>
      </c>
    </row>
    <row r="8" spans="1:9" ht="31.5" x14ac:dyDescent="0.25">
      <c r="A8" s="2">
        <v>7</v>
      </c>
      <c r="B8" s="2" t="s">
        <v>164</v>
      </c>
      <c r="C8" s="2" t="str">
        <f>"85431522027818"</f>
        <v>85431522027818</v>
      </c>
      <c r="D8" s="3">
        <v>42956.779756944445</v>
      </c>
      <c r="E8" s="6" t="s">
        <v>182</v>
      </c>
      <c r="F8" s="2" t="s">
        <v>356</v>
      </c>
      <c r="G8" s="4" t="s">
        <v>171</v>
      </c>
      <c r="H8" s="2">
        <v>1</v>
      </c>
      <c r="I8" s="2" t="s">
        <v>142</v>
      </c>
    </row>
    <row r="9" spans="1:9" ht="31.5" x14ac:dyDescent="0.25">
      <c r="A9" s="2">
        <v>8</v>
      </c>
      <c r="B9" s="2" t="s">
        <v>164</v>
      </c>
      <c r="C9" s="2" t="str">
        <f>"85431622027818"</f>
        <v>85431622027818</v>
      </c>
      <c r="D9" s="3">
        <v>42956.78025462963</v>
      </c>
      <c r="E9" s="6" t="s">
        <v>183</v>
      </c>
      <c r="F9" s="2" t="s">
        <v>357</v>
      </c>
      <c r="G9" s="4" t="s">
        <v>172</v>
      </c>
      <c r="H9" s="2">
        <v>1</v>
      </c>
      <c r="I9" s="2" t="s">
        <v>144</v>
      </c>
    </row>
    <row r="10" spans="1:9" ht="31.5" x14ac:dyDescent="0.25">
      <c r="A10" s="2">
        <v>9</v>
      </c>
      <c r="B10" s="2" t="s">
        <v>164</v>
      </c>
      <c r="C10" s="2" t="str">
        <f>"85431722027818"</f>
        <v>85431722027818</v>
      </c>
      <c r="D10" s="3">
        <v>42956.780150462961</v>
      </c>
      <c r="E10" s="6" t="s">
        <v>184</v>
      </c>
      <c r="F10" s="2" t="s">
        <v>353</v>
      </c>
      <c r="G10" s="4" t="s">
        <v>173</v>
      </c>
      <c r="H10" s="2">
        <v>1</v>
      </c>
      <c r="I10" s="2" t="s">
        <v>20</v>
      </c>
    </row>
    <row r="11" spans="1:9" ht="31.5" x14ac:dyDescent="0.25">
      <c r="A11" s="2">
        <v>10</v>
      </c>
      <c r="B11" s="2" t="s">
        <v>164</v>
      </c>
      <c r="C11" s="2" t="str">
        <f>"85431822027818"</f>
        <v>85431822027818</v>
      </c>
      <c r="D11" s="3">
        <v>42956.779386574075</v>
      </c>
      <c r="E11" s="6" t="s">
        <v>185</v>
      </c>
      <c r="F11" s="2" t="s">
        <v>353</v>
      </c>
      <c r="G11" s="4" t="s">
        <v>174</v>
      </c>
      <c r="H11" s="2">
        <v>1</v>
      </c>
      <c r="I11" s="2" t="s">
        <v>20</v>
      </c>
    </row>
    <row r="12" spans="1:9" ht="31.5" x14ac:dyDescent="0.25">
      <c r="A12" s="2">
        <v>11</v>
      </c>
      <c r="B12" s="2" t="s">
        <v>164</v>
      </c>
      <c r="C12" s="2" t="str">
        <f>"85431922027818"</f>
        <v>85431922027818</v>
      </c>
      <c r="D12" s="3">
        <v>42956.779791666668</v>
      </c>
      <c r="E12" s="6" t="s">
        <v>186</v>
      </c>
      <c r="F12" s="2" t="s">
        <v>358</v>
      </c>
      <c r="G12" s="4" t="s">
        <v>175</v>
      </c>
      <c r="H12" s="2">
        <v>1</v>
      </c>
      <c r="I12" s="2" t="s">
        <v>146</v>
      </c>
    </row>
    <row r="13" spans="1:9" ht="31.5" x14ac:dyDescent="0.25">
      <c r="A13" s="2">
        <v>12</v>
      </c>
      <c r="B13" s="2" t="s">
        <v>164</v>
      </c>
      <c r="C13" s="2" t="str">
        <f>"85432022027818"</f>
        <v>85432022027818</v>
      </c>
      <c r="D13" s="3">
        <v>42956.779641203706</v>
      </c>
      <c r="E13" s="6" t="s">
        <v>145</v>
      </c>
      <c r="F13" s="2" t="s">
        <v>359</v>
      </c>
      <c r="G13" s="4">
        <v>367</v>
      </c>
      <c r="H13" s="2">
        <v>1</v>
      </c>
      <c r="I13" s="2" t="s">
        <v>12</v>
      </c>
    </row>
    <row r="14" spans="1:9" ht="31.5" x14ac:dyDescent="0.25">
      <c r="A14" s="2">
        <v>13</v>
      </c>
      <c r="B14" s="2" t="s">
        <v>164</v>
      </c>
      <c r="C14" s="2" t="str">
        <f>"85432122027818"</f>
        <v>85432122027818</v>
      </c>
      <c r="D14" s="3">
        <v>42956.7809837963</v>
      </c>
      <c r="E14" s="6" t="s">
        <v>187</v>
      </c>
      <c r="F14" s="2" t="s">
        <v>360</v>
      </c>
      <c r="G14" s="4">
        <v>368</v>
      </c>
      <c r="H14" s="2">
        <v>1</v>
      </c>
      <c r="I14" s="2" t="s">
        <v>150</v>
      </c>
    </row>
    <row r="15" spans="1:9" ht="31.5" x14ac:dyDescent="0.25">
      <c r="A15" s="2">
        <v>14</v>
      </c>
      <c r="B15" s="2" t="s">
        <v>164</v>
      </c>
      <c r="C15" s="2" t="str">
        <f>"85432222027818"</f>
        <v>85432222027818</v>
      </c>
      <c r="D15" s="3">
        <v>42956.779456018521</v>
      </c>
      <c r="E15" s="6" t="s">
        <v>188</v>
      </c>
      <c r="F15" s="2" t="s">
        <v>361</v>
      </c>
      <c r="G15" s="4">
        <v>369</v>
      </c>
      <c r="H15" s="2">
        <v>1</v>
      </c>
      <c r="I15" s="2" t="s">
        <v>147</v>
      </c>
    </row>
    <row r="16" spans="1:9" ht="31.5" x14ac:dyDescent="0.25">
      <c r="A16" s="2">
        <v>15</v>
      </c>
      <c r="B16" s="2" t="s">
        <v>164</v>
      </c>
      <c r="C16" s="2" t="str">
        <f>"85432322027818"</f>
        <v>85432322027818</v>
      </c>
      <c r="D16" s="3">
        <v>42956.781041666669</v>
      </c>
      <c r="E16" s="6" t="s">
        <v>189</v>
      </c>
      <c r="F16" s="2" t="s">
        <v>362</v>
      </c>
      <c r="G16" s="4">
        <v>370</v>
      </c>
      <c r="H16" s="2">
        <v>1</v>
      </c>
      <c r="I16" s="2" t="s">
        <v>10</v>
      </c>
    </row>
    <row r="17" spans="1:9" ht="31.5" x14ac:dyDescent="0.25">
      <c r="A17" s="2">
        <v>16</v>
      </c>
      <c r="B17" s="2" t="s">
        <v>164</v>
      </c>
      <c r="C17" s="2" t="str">
        <f>"85432422027818"</f>
        <v>85432422027818</v>
      </c>
      <c r="D17" s="3">
        <v>42956.780231481483</v>
      </c>
      <c r="E17" s="6" t="s">
        <v>190</v>
      </c>
      <c r="F17" s="2" t="s">
        <v>363</v>
      </c>
      <c r="G17" s="4">
        <v>371</v>
      </c>
      <c r="H17" s="2">
        <v>1</v>
      </c>
      <c r="I17" s="2" t="s">
        <v>19</v>
      </c>
    </row>
    <row r="18" spans="1:9" ht="31.5" x14ac:dyDescent="0.25">
      <c r="A18" s="2">
        <v>17</v>
      </c>
      <c r="B18" s="2" t="s">
        <v>164</v>
      </c>
      <c r="C18" s="2" t="str">
        <f>"85432522027818"</f>
        <v>85432522027818</v>
      </c>
      <c r="D18" s="3">
        <v>42956.779537037037</v>
      </c>
      <c r="E18" s="6" t="s">
        <v>191</v>
      </c>
      <c r="F18" s="2" t="s">
        <v>364</v>
      </c>
      <c r="G18" s="4">
        <v>372</v>
      </c>
      <c r="H18" s="2">
        <v>1</v>
      </c>
      <c r="I18" s="2" t="s">
        <v>112</v>
      </c>
    </row>
    <row r="19" spans="1:9" ht="31.5" x14ac:dyDescent="0.25">
      <c r="A19" s="2">
        <v>18</v>
      </c>
      <c r="B19" s="2" t="s">
        <v>164</v>
      </c>
      <c r="C19" s="2" t="str">
        <f>"85432622027818"</f>
        <v>85432622027818</v>
      </c>
      <c r="D19" s="3">
        <v>42956.779687499999</v>
      </c>
      <c r="E19" s="6" t="s">
        <v>192</v>
      </c>
      <c r="F19" s="2" t="s">
        <v>353</v>
      </c>
      <c r="G19" s="4">
        <v>373</v>
      </c>
      <c r="H19" s="2">
        <v>1</v>
      </c>
      <c r="I19" s="2" t="s">
        <v>20</v>
      </c>
    </row>
    <row r="20" spans="1:9" ht="31.5" x14ac:dyDescent="0.25">
      <c r="A20" s="2">
        <v>19</v>
      </c>
      <c r="B20" s="2" t="s">
        <v>164</v>
      </c>
      <c r="C20" s="2" t="str">
        <f>"85432722027818"</f>
        <v>85432722027818</v>
      </c>
      <c r="D20" s="3">
        <v>42956.780798611115</v>
      </c>
      <c r="E20" s="6" t="s">
        <v>193</v>
      </c>
      <c r="F20" s="2" t="s">
        <v>365</v>
      </c>
      <c r="G20" s="4">
        <v>374</v>
      </c>
      <c r="H20" s="2">
        <v>1</v>
      </c>
      <c r="I20" s="2" t="s">
        <v>27</v>
      </c>
    </row>
    <row r="21" spans="1:9" ht="31.5" x14ac:dyDescent="0.25">
      <c r="A21" s="2">
        <v>20</v>
      </c>
      <c r="B21" s="2" t="s">
        <v>164</v>
      </c>
      <c r="C21" s="2" t="str">
        <f>"85432822027818"</f>
        <v>85432822027818</v>
      </c>
      <c r="D21" s="3">
        <v>42956.780775462961</v>
      </c>
      <c r="E21" s="6" t="s">
        <v>194</v>
      </c>
      <c r="F21" s="2" t="s">
        <v>366</v>
      </c>
      <c r="G21" s="4">
        <v>375</v>
      </c>
      <c r="H21" s="2">
        <v>1</v>
      </c>
      <c r="I21" s="2" t="s">
        <v>11</v>
      </c>
    </row>
    <row r="22" spans="1:9" ht="31.5" x14ac:dyDescent="0.25">
      <c r="A22" s="2">
        <v>21</v>
      </c>
      <c r="B22" s="2" t="s">
        <v>164</v>
      </c>
      <c r="C22" s="2" t="str">
        <f>"85432922027818"</f>
        <v>85432922027818</v>
      </c>
      <c r="D22" s="3">
        <v>42956.780092592591</v>
      </c>
      <c r="E22" s="6" t="s">
        <v>195</v>
      </c>
      <c r="F22" s="2" t="s">
        <v>367</v>
      </c>
      <c r="G22" s="4">
        <v>376</v>
      </c>
      <c r="H22" s="2">
        <v>1</v>
      </c>
      <c r="I22" s="2" t="s">
        <v>159</v>
      </c>
    </row>
    <row r="23" spans="1:9" ht="31.5" x14ac:dyDescent="0.25">
      <c r="A23" s="2">
        <v>22</v>
      </c>
      <c r="B23" s="2" t="s">
        <v>164</v>
      </c>
      <c r="C23" s="2" t="str">
        <f>"85433022027818"</f>
        <v>85433022027818</v>
      </c>
      <c r="D23" s="3">
        <v>42956.778564814813</v>
      </c>
      <c r="E23" s="6" t="s">
        <v>196</v>
      </c>
      <c r="F23" s="2" t="s">
        <v>365</v>
      </c>
      <c r="G23" s="4">
        <v>377</v>
      </c>
      <c r="H23" s="2">
        <v>1</v>
      </c>
      <c r="I23" s="2" t="s">
        <v>27</v>
      </c>
    </row>
    <row r="24" spans="1:9" ht="31.5" x14ac:dyDescent="0.25">
      <c r="A24" s="2">
        <v>23</v>
      </c>
      <c r="B24" s="2" t="s">
        <v>164</v>
      </c>
      <c r="C24" s="2" t="str">
        <f>"85433122027818"</f>
        <v>85433122027818</v>
      </c>
      <c r="D24" s="3">
        <v>42956.77853009259</v>
      </c>
      <c r="E24" s="6" t="s">
        <v>197</v>
      </c>
      <c r="F24" s="2" t="s">
        <v>353</v>
      </c>
      <c r="G24" s="4">
        <v>378</v>
      </c>
      <c r="H24" s="2">
        <v>1</v>
      </c>
      <c r="I24" s="2" t="s">
        <v>20</v>
      </c>
    </row>
    <row r="25" spans="1:9" ht="31.5" x14ac:dyDescent="0.25">
      <c r="A25" s="2">
        <v>24</v>
      </c>
      <c r="B25" s="2" t="s">
        <v>164</v>
      </c>
      <c r="C25" s="2" t="str">
        <f>"85433222027818"</f>
        <v>85433222027818</v>
      </c>
      <c r="D25" s="3">
        <v>42956.78020833333</v>
      </c>
      <c r="E25" s="6" t="s">
        <v>198</v>
      </c>
      <c r="F25" s="2" t="s">
        <v>353</v>
      </c>
      <c r="G25" s="4">
        <v>379</v>
      </c>
      <c r="H25" s="2">
        <v>1</v>
      </c>
      <c r="I25" s="2" t="s">
        <v>20</v>
      </c>
    </row>
    <row r="26" spans="1:9" ht="31.5" x14ac:dyDescent="0.25">
      <c r="A26" s="2">
        <v>25</v>
      </c>
      <c r="B26" s="2" t="s">
        <v>164</v>
      </c>
      <c r="C26" s="2" t="str">
        <f>"85433322027818"</f>
        <v>85433322027818</v>
      </c>
      <c r="D26" s="3">
        <v>42956.780185185184</v>
      </c>
      <c r="E26" s="6" t="s">
        <v>199</v>
      </c>
      <c r="F26" s="2" t="s">
        <v>368</v>
      </c>
      <c r="G26" s="4">
        <v>380</v>
      </c>
      <c r="H26" s="2">
        <v>1</v>
      </c>
      <c r="I26" s="2" t="s">
        <v>12</v>
      </c>
    </row>
    <row r="27" spans="1:9" ht="31.5" x14ac:dyDescent="0.25">
      <c r="A27" s="2">
        <v>26</v>
      </c>
      <c r="B27" s="2" t="s">
        <v>164</v>
      </c>
      <c r="C27" s="2" t="str">
        <f>"85433422027818"</f>
        <v>85433422027818</v>
      </c>
      <c r="D27" s="3">
        <v>42956.782048611109</v>
      </c>
      <c r="E27" s="6" t="s">
        <v>200</v>
      </c>
      <c r="F27" s="2" t="s">
        <v>369</v>
      </c>
      <c r="G27" s="4">
        <v>381</v>
      </c>
      <c r="H27" s="2">
        <v>1</v>
      </c>
      <c r="I27" s="2" t="s">
        <v>149</v>
      </c>
    </row>
    <row r="28" spans="1:9" ht="31.5" x14ac:dyDescent="0.25">
      <c r="A28" s="2">
        <v>27</v>
      </c>
      <c r="B28" s="2" t="s">
        <v>164</v>
      </c>
      <c r="C28" s="2" t="str">
        <f>"85433522027818"</f>
        <v>85433522027818</v>
      </c>
      <c r="D28" s="3">
        <v>42956.780763888892</v>
      </c>
      <c r="E28" s="6" t="s">
        <v>201</v>
      </c>
      <c r="F28" s="2" t="s">
        <v>370</v>
      </c>
      <c r="G28" s="4">
        <v>382</v>
      </c>
      <c r="H28" s="2">
        <v>1</v>
      </c>
      <c r="I28" s="2" t="s">
        <v>27</v>
      </c>
    </row>
    <row r="29" spans="1:9" ht="31.5" x14ac:dyDescent="0.25">
      <c r="A29" s="2">
        <v>28</v>
      </c>
      <c r="B29" s="2" t="s">
        <v>164</v>
      </c>
      <c r="C29" s="2" t="str">
        <f>"85433622027818"</f>
        <v>85433622027818</v>
      </c>
      <c r="D29" s="3">
        <v>42956.780613425923</v>
      </c>
      <c r="E29" s="6" t="s">
        <v>202</v>
      </c>
      <c r="F29" s="2" t="s">
        <v>353</v>
      </c>
      <c r="G29" s="4">
        <v>383</v>
      </c>
      <c r="H29" s="2">
        <v>1</v>
      </c>
      <c r="I29" s="2" t="s">
        <v>20</v>
      </c>
    </row>
    <row r="30" spans="1:9" ht="31.5" x14ac:dyDescent="0.25">
      <c r="A30" s="2">
        <v>29</v>
      </c>
      <c r="B30" s="2" t="s">
        <v>164</v>
      </c>
      <c r="C30" s="2" t="str">
        <f>"200012627320"</f>
        <v>200012627320</v>
      </c>
      <c r="D30" s="3">
        <v>42956.790335648147</v>
      </c>
      <c r="E30" s="6" t="s">
        <v>203</v>
      </c>
      <c r="F30" s="2" t="s">
        <v>371</v>
      </c>
      <c r="G30" s="4">
        <v>384</v>
      </c>
      <c r="H30" s="2">
        <v>1</v>
      </c>
      <c r="I30" s="2" t="s">
        <v>151</v>
      </c>
    </row>
    <row r="31" spans="1:9" ht="31.5" x14ac:dyDescent="0.25">
      <c r="A31" s="2">
        <v>30</v>
      </c>
      <c r="B31" s="2" t="s">
        <v>164</v>
      </c>
      <c r="C31" s="2" t="str">
        <f>"85433822027818"</f>
        <v>85433822027818</v>
      </c>
      <c r="D31" s="3">
        <v>42956.782025462962</v>
      </c>
      <c r="E31" s="6" t="s">
        <v>204</v>
      </c>
      <c r="F31" s="2" t="s">
        <v>372</v>
      </c>
      <c r="G31" s="4">
        <v>385</v>
      </c>
      <c r="H31" s="2">
        <v>1</v>
      </c>
      <c r="I31" s="2" t="s">
        <v>19</v>
      </c>
    </row>
    <row r="32" spans="1:9" ht="31.5" x14ac:dyDescent="0.25">
      <c r="A32" s="2">
        <v>31</v>
      </c>
      <c r="B32" s="2" t="s">
        <v>164</v>
      </c>
      <c r="C32" s="2" t="str">
        <f>"85433922027818"</f>
        <v>85433922027818</v>
      </c>
      <c r="D32" s="3">
        <v>42956.778495370374</v>
      </c>
      <c r="E32" s="6" t="s">
        <v>205</v>
      </c>
      <c r="F32" s="2" t="s">
        <v>373</v>
      </c>
      <c r="G32" s="4">
        <v>386</v>
      </c>
      <c r="H32" s="2">
        <v>1</v>
      </c>
      <c r="I32" s="2" t="s">
        <v>142</v>
      </c>
    </row>
    <row r="33" spans="1:9" ht="31.5" x14ac:dyDescent="0.25">
      <c r="A33" s="2">
        <v>32</v>
      </c>
      <c r="B33" s="2" t="s">
        <v>164</v>
      </c>
      <c r="C33" s="2" t="str">
        <f>"85434022027818"</f>
        <v>85434022027818</v>
      </c>
      <c r="D33" s="3">
        <v>42956.781064814815</v>
      </c>
      <c r="E33" s="6" t="s">
        <v>206</v>
      </c>
      <c r="F33" s="2" t="s">
        <v>373</v>
      </c>
      <c r="G33" s="4">
        <v>387</v>
      </c>
      <c r="H33" s="2">
        <v>1</v>
      </c>
      <c r="I33" s="2" t="s">
        <v>142</v>
      </c>
    </row>
    <row r="34" spans="1:9" ht="31.5" x14ac:dyDescent="0.25">
      <c r="A34" s="2">
        <v>33</v>
      </c>
      <c r="B34" s="2" t="s">
        <v>164</v>
      </c>
      <c r="C34" s="2" t="str">
        <f>"85434122027818"</f>
        <v>85434122027818</v>
      </c>
      <c r="D34" s="3">
        <v>42956.78193287037</v>
      </c>
      <c r="E34" s="6" t="s">
        <v>207</v>
      </c>
      <c r="F34" s="2" t="s">
        <v>356</v>
      </c>
      <c r="G34" s="4">
        <v>388</v>
      </c>
      <c r="H34" s="2">
        <v>1</v>
      </c>
      <c r="I34" s="2" t="s">
        <v>142</v>
      </c>
    </row>
    <row r="35" spans="1:9" ht="31.5" x14ac:dyDescent="0.25">
      <c r="A35" s="2">
        <v>34</v>
      </c>
      <c r="B35" s="2" t="s">
        <v>164</v>
      </c>
      <c r="C35" s="2" t="str">
        <f>"85434222027818"</f>
        <v>85434222027818</v>
      </c>
      <c r="D35" s="3">
        <v>42956.780115740738</v>
      </c>
      <c r="E35" s="6" t="s">
        <v>208</v>
      </c>
      <c r="F35" s="2" t="s">
        <v>374</v>
      </c>
      <c r="G35" s="4">
        <v>389</v>
      </c>
      <c r="H35" s="2">
        <v>1</v>
      </c>
      <c r="I35" s="2" t="s">
        <v>60</v>
      </c>
    </row>
    <row r="36" spans="1:9" ht="31.5" x14ac:dyDescent="0.25">
      <c r="A36" s="2">
        <v>35</v>
      </c>
      <c r="B36" s="2" t="s">
        <v>164</v>
      </c>
      <c r="C36" s="2" t="str">
        <f>"85434322027818"</f>
        <v>85434322027818</v>
      </c>
      <c r="D36" s="3">
        <v>42956.780694444446</v>
      </c>
      <c r="E36" s="6" t="s">
        <v>209</v>
      </c>
      <c r="F36" s="2" t="s">
        <v>375</v>
      </c>
      <c r="G36" s="4">
        <v>390</v>
      </c>
      <c r="H36" s="2">
        <v>1</v>
      </c>
      <c r="I36" s="2" t="s">
        <v>14</v>
      </c>
    </row>
    <row r="37" spans="1:9" ht="31.5" x14ac:dyDescent="0.25">
      <c r="A37" s="2">
        <v>36</v>
      </c>
      <c r="B37" s="2" t="s">
        <v>164</v>
      </c>
      <c r="C37" s="2" t="str">
        <f>"85434422027818"</f>
        <v>85434422027818</v>
      </c>
      <c r="D37" s="3">
        <v>42956.780636574076</v>
      </c>
      <c r="E37" s="6" t="s">
        <v>210</v>
      </c>
      <c r="F37" s="2" t="s">
        <v>376</v>
      </c>
      <c r="G37" s="4">
        <v>391</v>
      </c>
      <c r="H37" s="2">
        <v>1</v>
      </c>
      <c r="I37" s="2" t="s">
        <v>154</v>
      </c>
    </row>
    <row r="38" spans="1:9" ht="31.5" x14ac:dyDescent="0.25">
      <c r="A38" s="2">
        <v>37</v>
      </c>
      <c r="B38" s="2" t="s">
        <v>164</v>
      </c>
      <c r="C38" s="2" t="str">
        <f>"85434522027818"</f>
        <v>85434522027818</v>
      </c>
      <c r="D38" s="3">
        <v>42956.784351851849</v>
      </c>
      <c r="E38" s="6" t="s">
        <v>211</v>
      </c>
      <c r="F38" s="2" t="s">
        <v>358</v>
      </c>
      <c r="G38" s="4">
        <v>392</v>
      </c>
      <c r="H38" s="2">
        <v>1</v>
      </c>
      <c r="I38" s="2" t="s">
        <v>146</v>
      </c>
    </row>
    <row r="39" spans="1:9" ht="31.5" x14ac:dyDescent="0.25">
      <c r="A39" s="2">
        <v>38</v>
      </c>
      <c r="B39" s="2" t="s">
        <v>164</v>
      </c>
      <c r="C39" s="2" t="str">
        <f>"85434622027818"</f>
        <v>85434622027818</v>
      </c>
      <c r="D39" s="3">
        <v>42956.781111111108</v>
      </c>
      <c r="E39" s="6" t="s">
        <v>212</v>
      </c>
      <c r="F39" s="2" t="s">
        <v>377</v>
      </c>
      <c r="G39" s="4">
        <v>393</v>
      </c>
      <c r="H39" s="2">
        <v>1</v>
      </c>
      <c r="I39" s="2" t="s">
        <v>155</v>
      </c>
    </row>
    <row r="40" spans="1:9" ht="31.5" x14ac:dyDescent="0.25">
      <c r="A40" s="2">
        <v>39</v>
      </c>
      <c r="B40" s="2" t="s">
        <v>164</v>
      </c>
      <c r="C40" s="2" t="str">
        <f>"85434722027818"</f>
        <v>85434722027818</v>
      </c>
      <c r="D40" s="3">
        <v>42956.783009259256</v>
      </c>
      <c r="E40" s="6" t="s">
        <v>213</v>
      </c>
      <c r="F40" s="2" t="s">
        <v>378</v>
      </c>
      <c r="G40" s="4">
        <v>394</v>
      </c>
      <c r="H40" s="2">
        <v>1</v>
      </c>
      <c r="I40" s="2" t="s">
        <v>11</v>
      </c>
    </row>
    <row r="41" spans="1:9" ht="31.5" x14ac:dyDescent="0.25">
      <c r="A41" s="2">
        <v>40</v>
      </c>
      <c r="B41" s="2" t="s">
        <v>164</v>
      </c>
      <c r="C41" s="2" t="str">
        <f>"85434822027818"</f>
        <v>85434822027818</v>
      </c>
      <c r="D41" s="3">
        <v>42956.780729166669</v>
      </c>
      <c r="E41" s="6" t="s">
        <v>214</v>
      </c>
      <c r="F41" s="2" t="s">
        <v>379</v>
      </c>
      <c r="G41" s="4">
        <v>395</v>
      </c>
      <c r="H41" s="2">
        <v>1</v>
      </c>
      <c r="I41" s="2" t="s">
        <v>76</v>
      </c>
    </row>
    <row r="42" spans="1:9" ht="31.5" x14ac:dyDescent="0.25">
      <c r="A42" s="2">
        <v>41</v>
      </c>
      <c r="B42" s="2" t="s">
        <v>164</v>
      </c>
      <c r="C42" s="2" t="str">
        <f>"85434922027818"</f>
        <v>85434922027818</v>
      </c>
      <c r="D42" s="3">
        <v>42956.784212962964</v>
      </c>
      <c r="E42" s="6" t="s">
        <v>215</v>
      </c>
      <c r="F42" s="2" t="s">
        <v>380</v>
      </c>
      <c r="G42" s="4">
        <v>396</v>
      </c>
      <c r="H42" s="2">
        <v>1</v>
      </c>
      <c r="I42" s="2" t="s">
        <v>52</v>
      </c>
    </row>
    <row r="43" spans="1:9" ht="31.5" x14ac:dyDescent="0.25">
      <c r="A43" s="2">
        <v>42</v>
      </c>
      <c r="B43" s="2" t="s">
        <v>164</v>
      </c>
      <c r="C43" s="2" t="str">
        <f>"85435022027818"</f>
        <v>85435022027818</v>
      </c>
      <c r="D43" s="3">
        <v>42956.781909722224</v>
      </c>
      <c r="E43" s="6" t="s">
        <v>216</v>
      </c>
      <c r="F43" s="2" t="s">
        <v>381</v>
      </c>
      <c r="G43" s="4">
        <v>397</v>
      </c>
      <c r="H43" s="2">
        <v>1</v>
      </c>
      <c r="I43" s="2" t="s">
        <v>108</v>
      </c>
    </row>
    <row r="44" spans="1:9" ht="31.5" x14ac:dyDescent="0.25">
      <c r="A44" s="2">
        <v>43</v>
      </c>
      <c r="B44" s="2" t="s">
        <v>164</v>
      </c>
      <c r="C44" s="2" t="str">
        <f>"85435122027818"</f>
        <v>85435122027818</v>
      </c>
      <c r="D44" s="3">
        <v>42956.783043981479</v>
      </c>
      <c r="E44" s="6" t="s">
        <v>217</v>
      </c>
      <c r="F44" s="2" t="s">
        <v>382</v>
      </c>
      <c r="G44" s="4">
        <v>398</v>
      </c>
      <c r="H44" s="2">
        <v>1</v>
      </c>
      <c r="I44" s="2" t="s">
        <v>21</v>
      </c>
    </row>
    <row r="45" spans="1:9" ht="31.5" x14ac:dyDescent="0.25">
      <c r="A45" s="2">
        <v>44</v>
      </c>
      <c r="B45" s="2" t="s">
        <v>164</v>
      </c>
      <c r="C45" s="2" t="str">
        <f>"85435222027818"</f>
        <v>85435222027818</v>
      </c>
      <c r="D45" s="3">
        <v>42956.783541666664</v>
      </c>
      <c r="E45" s="6" t="s">
        <v>218</v>
      </c>
      <c r="F45" s="2" t="s">
        <v>383</v>
      </c>
      <c r="G45" s="4">
        <v>399</v>
      </c>
      <c r="H45" s="2">
        <v>1</v>
      </c>
      <c r="I45" s="2" t="s">
        <v>11</v>
      </c>
    </row>
    <row r="46" spans="1:9" ht="31.5" x14ac:dyDescent="0.25">
      <c r="A46" s="2">
        <v>45</v>
      </c>
      <c r="B46" s="2" t="s">
        <v>164</v>
      </c>
      <c r="C46" s="2" t="str">
        <f>"85435322027818"</f>
        <v>85435322027818</v>
      </c>
      <c r="D46" s="3">
        <v>42956.784421296295</v>
      </c>
      <c r="E46" s="6" t="s">
        <v>219</v>
      </c>
      <c r="F46" s="2" t="s">
        <v>367</v>
      </c>
      <c r="G46" s="4">
        <v>400</v>
      </c>
      <c r="H46" s="2">
        <v>1</v>
      </c>
      <c r="I46" s="2" t="s">
        <v>156</v>
      </c>
    </row>
    <row r="47" spans="1:9" ht="31.5" x14ac:dyDescent="0.25">
      <c r="A47" s="2">
        <v>46</v>
      </c>
      <c r="B47" s="2" t="s">
        <v>164</v>
      </c>
      <c r="C47" s="2" t="str">
        <f>"85435422027818"</f>
        <v>85435422027818</v>
      </c>
      <c r="D47" s="3">
        <v>42956.784178240741</v>
      </c>
      <c r="E47" s="6" t="s">
        <v>220</v>
      </c>
      <c r="F47" s="2" t="s">
        <v>384</v>
      </c>
      <c r="G47" s="4">
        <v>401</v>
      </c>
      <c r="H47" s="2">
        <v>1</v>
      </c>
      <c r="I47" s="2" t="s">
        <v>9</v>
      </c>
    </row>
    <row r="48" spans="1:9" ht="31.5" x14ac:dyDescent="0.25">
      <c r="A48" s="2">
        <v>47</v>
      </c>
      <c r="B48" s="2" t="s">
        <v>164</v>
      </c>
      <c r="C48" s="2" t="str">
        <f>"85435522027818"</f>
        <v>85435522027818</v>
      </c>
      <c r="D48" s="3">
        <v>42956.784259259257</v>
      </c>
      <c r="E48" s="6" t="s">
        <v>221</v>
      </c>
      <c r="F48" s="2" t="s">
        <v>385</v>
      </c>
      <c r="G48" s="4">
        <v>402</v>
      </c>
      <c r="H48" s="2">
        <v>1</v>
      </c>
      <c r="I48" s="2" t="s">
        <v>108</v>
      </c>
    </row>
    <row r="49" spans="1:9" ht="31.5" x14ac:dyDescent="0.25">
      <c r="A49" s="2">
        <v>48</v>
      </c>
      <c r="B49" s="2" t="s">
        <v>164</v>
      </c>
      <c r="C49" s="2" t="str">
        <f>"85435622027818"</f>
        <v>85435622027818</v>
      </c>
      <c r="D49" s="3">
        <v>42956.784386574072</v>
      </c>
      <c r="E49" s="6" t="s">
        <v>222</v>
      </c>
      <c r="F49" s="2" t="s">
        <v>362</v>
      </c>
      <c r="G49" s="4">
        <v>403</v>
      </c>
      <c r="H49" s="2">
        <v>1</v>
      </c>
      <c r="I49" s="2" t="s">
        <v>10</v>
      </c>
    </row>
    <row r="50" spans="1:9" ht="31.5" x14ac:dyDescent="0.25">
      <c r="A50" s="2">
        <v>49</v>
      </c>
      <c r="B50" s="2" t="s">
        <v>164</v>
      </c>
      <c r="C50" s="2" t="str">
        <f>"85435722027818"</f>
        <v>85435722027818</v>
      </c>
      <c r="D50" s="3">
        <v>42956.783472222225</v>
      </c>
      <c r="E50" s="6" t="s">
        <v>223</v>
      </c>
      <c r="F50" s="2" t="s">
        <v>368</v>
      </c>
      <c r="G50" s="4">
        <v>404</v>
      </c>
      <c r="H50" s="2">
        <v>1</v>
      </c>
      <c r="I50" s="2" t="s">
        <v>155</v>
      </c>
    </row>
    <row r="51" spans="1:9" ht="31.5" x14ac:dyDescent="0.25">
      <c r="A51" s="2">
        <v>50</v>
      </c>
      <c r="B51" s="2" t="s">
        <v>164</v>
      </c>
      <c r="C51" s="2" t="str">
        <f>"85435822027818"</f>
        <v>85435822027818</v>
      </c>
      <c r="D51" s="3">
        <v>42956.783506944441</v>
      </c>
      <c r="E51" s="6" t="s">
        <v>224</v>
      </c>
      <c r="F51" s="2" t="s">
        <v>386</v>
      </c>
      <c r="G51" s="4">
        <v>405</v>
      </c>
      <c r="H51" s="2">
        <v>1</v>
      </c>
      <c r="I51" s="2" t="s">
        <v>140</v>
      </c>
    </row>
    <row r="52" spans="1:9" ht="31.5" x14ac:dyDescent="0.25">
      <c r="A52" s="2">
        <v>51</v>
      </c>
      <c r="B52" s="2" t="s">
        <v>164</v>
      </c>
      <c r="C52" s="2" t="str">
        <f>"85435922027818"</f>
        <v>85435922027818</v>
      </c>
      <c r="D52" s="3">
        <v>42956.781967592593</v>
      </c>
      <c r="E52" s="6" t="s">
        <v>225</v>
      </c>
      <c r="F52" s="2" t="s">
        <v>387</v>
      </c>
      <c r="G52" s="4">
        <v>406</v>
      </c>
      <c r="H52" s="2">
        <v>1</v>
      </c>
      <c r="I52" s="2" t="s">
        <v>141</v>
      </c>
    </row>
    <row r="53" spans="1:9" ht="31.5" x14ac:dyDescent="0.25">
      <c r="A53" s="2">
        <v>52</v>
      </c>
      <c r="B53" s="2" t="s">
        <v>164</v>
      </c>
      <c r="C53" s="2" t="str">
        <f>"85436022027818"</f>
        <v>85436022027818</v>
      </c>
      <c r="D53" s="3">
        <v>42956.783622685187</v>
      </c>
      <c r="E53" s="6" t="s">
        <v>226</v>
      </c>
      <c r="F53" s="2" t="s">
        <v>388</v>
      </c>
      <c r="G53" s="4">
        <v>407</v>
      </c>
      <c r="H53" s="2">
        <v>1</v>
      </c>
      <c r="I53" s="2" t="s">
        <v>22</v>
      </c>
    </row>
    <row r="54" spans="1:9" ht="31.5" x14ac:dyDescent="0.25">
      <c r="A54" s="2">
        <v>53</v>
      </c>
      <c r="B54" s="2" t="s">
        <v>164</v>
      </c>
      <c r="C54" s="2" t="str">
        <f>"85436122027818"</f>
        <v>85436122027818</v>
      </c>
      <c r="D54" s="3">
        <v>42956.778090277781</v>
      </c>
      <c r="E54" s="6" t="s">
        <v>227</v>
      </c>
      <c r="F54" s="2" t="s">
        <v>352</v>
      </c>
      <c r="G54" s="4">
        <v>408</v>
      </c>
      <c r="H54" s="2">
        <v>1</v>
      </c>
      <c r="I54" s="2" t="s">
        <v>52</v>
      </c>
    </row>
    <row r="55" spans="1:9" ht="31.5" x14ac:dyDescent="0.25">
      <c r="A55" s="2">
        <v>54</v>
      </c>
      <c r="B55" s="2" t="s">
        <v>164</v>
      </c>
      <c r="C55" s="2" t="str">
        <f>"85436222027818"</f>
        <v>85436222027818</v>
      </c>
      <c r="D55" s="3">
        <v>42956.778611111113</v>
      </c>
      <c r="E55" s="6" t="s">
        <v>228</v>
      </c>
      <c r="F55" s="2" t="s">
        <v>389</v>
      </c>
      <c r="G55" s="4">
        <v>409</v>
      </c>
      <c r="H55" s="2">
        <v>1</v>
      </c>
      <c r="I55" s="2" t="s">
        <v>8</v>
      </c>
    </row>
    <row r="56" spans="1:9" ht="31.5" x14ac:dyDescent="0.25">
      <c r="A56" s="2">
        <v>55</v>
      </c>
      <c r="B56" s="2" t="s">
        <v>164</v>
      </c>
      <c r="C56" s="2" t="str">
        <f>"85436322027818"</f>
        <v>85436322027818</v>
      </c>
      <c r="D56" s="3">
        <v>42956.783645833333</v>
      </c>
      <c r="E56" s="6" t="s">
        <v>229</v>
      </c>
      <c r="F56" s="2" t="s">
        <v>390</v>
      </c>
      <c r="G56" s="4">
        <v>410</v>
      </c>
      <c r="H56" s="2">
        <v>1</v>
      </c>
      <c r="I56" s="2" t="s">
        <v>25</v>
      </c>
    </row>
    <row r="57" spans="1:9" ht="31.5" x14ac:dyDescent="0.25">
      <c r="A57" s="2">
        <v>56</v>
      </c>
      <c r="B57" s="2" t="s">
        <v>164</v>
      </c>
      <c r="C57" s="2" t="str">
        <f>"85436422027818"</f>
        <v>85436422027818</v>
      </c>
      <c r="D57" s="3">
        <v>42956.783715277779</v>
      </c>
      <c r="E57" s="6" t="s">
        <v>230</v>
      </c>
      <c r="F57" s="2" t="s">
        <v>391</v>
      </c>
      <c r="G57" s="4">
        <v>411</v>
      </c>
      <c r="H57" s="2">
        <v>1</v>
      </c>
      <c r="I57" s="2" t="s">
        <v>9</v>
      </c>
    </row>
    <row r="58" spans="1:9" ht="31.5" x14ac:dyDescent="0.25">
      <c r="A58" s="2">
        <v>57</v>
      </c>
      <c r="B58" s="2" t="s">
        <v>164</v>
      </c>
      <c r="C58" s="2" t="str">
        <f>"85436522027818"</f>
        <v>85436522027818</v>
      </c>
      <c r="D58" s="3">
        <v>42956.781863425924</v>
      </c>
      <c r="E58" s="6" t="s">
        <v>231</v>
      </c>
      <c r="F58" s="2" t="s">
        <v>392</v>
      </c>
      <c r="G58" s="4">
        <v>412</v>
      </c>
      <c r="H58" s="2">
        <v>1</v>
      </c>
      <c r="I58" s="2" t="s">
        <v>158</v>
      </c>
    </row>
    <row r="59" spans="1:9" ht="31.5" x14ac:dyDescent="0.25">
      <c r="A59" s="2">
        <v>58</v>
      </c>
      <c r="B59" s="2" t="s">
        <v>164</v>
      </c>
      <c r="C59" s="2" t="str">
        <f>"85436622027818"</f>
        <v>85436622027818</v>
      </c>
      <c r="D59" s="3">
        <v>42956.781851851854</v>
      </c>
      <c r="E59" s="6" t="s">
        <v>232</v>
      </c>
      <c r="F59" s="2" t="s">
        <v>392</v>
      </c>
      <c r="G59" s="4">
        <v>413</v>
      </c>
      <c r="H59" s="2">
        <v>1</v>
      </c>
      <c r="I59" s="2" t="s">
        <v>158</v>
      </c>
    </row>
    <row r="60" spans="1:9" ht="31.5" x14ac:dyDescent="0.25">
      <c r="A60" s="2">
        <v>59</v>
      </c>
      <c r="B60" s="2" t="s">
        <v>164</v>
      </c>
      <c r="C60" s="2" t="str">
        <f>"85436722027818"</f>
        <v>85436722027818</v>
      </c>
      <c r="D60" s="3">
        <v>42956.783101851855</v>
      </c>
      <c r="E60" s="6" t="s">
        <v>233</v>
      </c>
      <c r="F60" s="2" t="s">
        <v>384</v>
      </c>
      <c r="G60" s="4">
        <v>414</v>
      </c>
      <c r="H60" s="2">
        <v>1</v>
      </c>
      <c r="I60" s="2" t="s">
        <v>13</v>
      </c>
    </row>
    <row r="61" spans="1:9" ht="31.5" x14ac:dyDescent="0.25">
      <c r="A61" s="2">
        <v>60</v>
      </c>
      <c r="B61" s="2" t="s">
        <v>164</v>
      </c>
      <c r="C61" s="2" t="str">
        <f>"85436822027818"</f>
        <v>85436822027818</v>
      </c>
      <c r="D61" s="3">
        <v>42956.782962962963</v>
      </c>
      <c r="E61" s="6" t="s">
        <v>234</v>
      </c>
      <c r="F61" s="2" t="s">
        <v>372</v>
      </c>
      <c r="G61" s="4">
        <v>415</v>
      </c>
      <c r="H61" s="2">
        <v>1</v>
      </c>
      <c r="I61" s="2" t="s">
        <v>19</v>
      </c>
    </row>
    <row r="62" spans="1:9" ht="31.5" x14ac:dyDescent="0.25">
      <c r="A62" s="2">
        <v>61</v>
      </c>
      <c r="B62" s="2" t="s">
        <v>164</v>
      </c>
      <c r="C62" s="2" t="str">
        <f>"85436922027818"</f>
        <v>85436922027818</v>
      </c>
      <c r="D62" s="3">
        <v>42956.782800925925</v>
      </c>
      <c r="E62" s="6" t="s">
        <v>235</v>
      </c>
      <c r="F62" s="2" t="s">
        <v>393</v>
      </c>
      <c r="G62" s="4">
        <v>416</v>
      </c>
      <c r="H62" s="2">
        <v>1</v>
      </c>
      <c r="I62" s="2" t="s">
        <v>16</v>
      </c>
    </row>
    <row r="63" spans="1:9" ht="31.5" x14ac:dyDescent="0.25">
      <c r="A63" s="2">
        <v>62</v>
      </c>
      <c r="B63" s="2" t="s">
        <v>164</v>
      </c>
      <c r="C63" s="2" t="str">
        <f>"85437022027818"</f>
        <v>85437022027818</v>
      </c>
      <c r="D63" s="3">
        <v>42956.782824074071</v>
      </c>
      <c r="E63" s="6" t="s">
        <v>236</v>
      </c>
      <c r="F63" s="2" t="s">
        <v>394</v>
      </c>
      <c r="G63" s="4">
        <v>417</v>
      </c>
      <c r="H63" s="2">
        <v>1</v>
      </c>
      <c r="I63" s="2" t="s">
        <v>18</v>
      </c>
    </row>
    <row r="64" spans="1:9" ht="31.5" x14ac:dyDescent="0.25">
      <c r="A64" s="2">
        <v>63</v>
      </c>
      <c r="B64" s="2" t="s">
        <v>164</v>
      </c>
      <c r="C64" s="2" t="str">
        <f>"85437122027818"</f>
        <v>85437122027818</v>
      </c>
      <c r="D64" s="3">
        <v>42956.78292824074</v>
      </c>
      <c r="E64" s="6" t="s">
        <v>237</v>
      </c>
      <c r="F64" s="2" t="s">
        <v>395</v>
      </c>
      <c r="G64" s="4">
        <v>418</v>
      </c>
      <c r="H64" s="2">
        <v>1</v>
      </c>
      <c r="I64" s="2" t="s">
        <v>11</v>
      </c>
    </row>
    <row r="65" spans="1:9" ht="31.5" x14ac:dyDescent="0.25">
      <c r="A65" s="2">
        <v>64</v>
      </c>
      <c r="B65" s="2" t="s">
        <v>164</v>
      </c>
      <c r="C65" s="2" t="str">
        <f>"85437222027818"</f>
        <v>85437222027818</v>
      </c>
      <c r="D65" s="3">
        <v>42956.781886574077</v>
      </c>
      <c r="E65" s="6" t="s">
        <v>238</v>
      </c>
      <c r="F65" s="2" t="s">
        <v>387</v>
      </c>
      <c r="G65" s="4">
        <v>419</v>
      </c>
      <c r="H65" s="2">
        <v>1</v>
      </c>
      <c r="I65" s="2" t="s">
        <v>141</v>
      </c>
    </row>
    <row r="66" spans="1:9" ht="31.5" x14ac:dyDescent="0.25">
      <c r="A66" s="2">
        <v>65</v>
      </c>
      <c r="B66" s="2" t="s">
        <v>164</v>
      </c>
      <c r="C66" s="2" t="str">
        <f>"85437322027818"</f>
        <v>85437322027818</v>
      </c>
      <c r="D66" s="3">
        <v>42956.782858796294</v>
      </c>
      <c r="E66" s="6" t="s">
        <v>239</v>
      </c>
      <c r="F66" s="2" t="s">
        <v>353</v>
      </c>
      <c r="G66" s="4">
        <v>420</v>
      </c>
      <c r="H66" s="2">
        <v>1</v>
      </c>
      <c r="I66" s="2" t="s">
        <v>20</v>
      </c>
    </row>
    <row r="67" spans="1:9" ht="31.5" x14ac:dyDescent="0.25">
      <c r="A67" s="2">
        <v>66</v>
      </c>
      <c r="B67" s="2" t="s">
        <v>164</v>
      </c>
      <c r="C67" s="2" t="str">
        <f>"85437422027818"</f>
        <v>85437422027818</v>
      </c>
      <c r="D67" s="3">
        <v>42956.782743055555</v>
      </c>
      <c r="E67" s="6" t="s">
        <v>240</v>
      </c>
      <c r="F67" s="2" t="s">
        <v>362</v>
      </c>
      <c r="G67" s="4">
        <v>421</v>
      </c>
      <c r="H67" s="2">
        <v>1</v>
      </c>
      <c r="I67" s="2" t="s">
        <v>10</v>
      </c>
    </row>
    <row r="68" spans="1:9" ht="31.5" x14ac:dyDescent="0.25">
      <c r="A68" s="2">
        <v>67</v>
      </c>
      <c r="B68" s="2" t="s">
        <v>164</v>
      </c>
      <c r="C68" s="2" t="str">
        <f>"85437522027818"</f>
        <v>85437522027818</v>
      </c>
      <c r="D68" s="3">
        <v>42956.781990740739</v>
      </c>
      <c r="E68" s="6" t="s">
        <v>241</v>
      </c>
      <c r="F68" s="2" t="s">
        <v>365</v>
      </c>
      <c r="G68" s="4">
        <v>422</v>
      </c>
      <c r="H68" s="2">
        <v>1</v>
      </c>
      <c r="I68" s="2" t="s">
        <v>27</v>
      </c>
    </row>
    <row r="69" spans="1:9" ht="31.5" x14ac:dyDescent="0.25">
      <c r="A69" s="2">
        <v>68</v>
      </c>
      <c r="B69" s="2" t="s">
        <v>164</v>
      </c>
      <c r="C69" s="2" t="str">
        <f>"85437622027818"</f>
        <v>85437622027818</v>
      </c>
      <c r="D69" s="3">
        <v>42956.783680555556</v>
      </c>
      <c r="E69" s="6" t="s">
        <v>242</v>
      </c>
      <c r="F69" s="2" t="s">
        <v>396</v>
      </c>
      <c r="G69" s="4">
        <v>423</v>
      </c>
      <c r="H69" s="2">
        <v>1</v>
      </c>
      <c r="I69" s="2" t="s">
        <v>11</v>
      </c>
    </row>
    <row r="70" spans="1:9" ht="31.5" x14ac:dyDescent="0.25">
      <c r="A70" s="2">
        <v>69</v>
      </c>
      <c r="B70" s="2" t="s">
        <v>164</v>
      </c>
      <c r="C70" s="2" t="str">
        <f>"85437722027818"</f>
        <v>85437722027818</v>
      </c>
      <c r="D70" s="3">
        <v>42956.783564814818</v>
      </c>
      <c r="E70" s="6" t="s">
        <v>243</v>
      </c>
      <c r="F70" s="2" t="s">
        <v>352</v>
      </c>
      <c r="G70" s="4">
        <v>424</v>
      </c>
      <c r="H70" s="2">
        <v>1</v>
      </c>
      <c r="I70" s="2" t="s">
        <v>52</v>
      </c>
    </row>
    <row r="71" spans="1:9" ht="31.5" x14ac:dyDescent="0.25">
      <c r="A71" s="2">
        <v>70</v>
      </c>
      <c r="B71" s="2" t="s">
        <v>164</v>
      </c>
      <c r="C71" s="2" t="str">
        <f>"85437822027818"</f>
        <v>85437822027818</v>
      </c>
      <c r="D71" s="3">
        <v>42956.784143518518</v>
      </c>
      <c r="E71" s="6" t="s">
        <v>244</v>
      </c>
      <c r="F71" s="2" t="s">
        <v>397</v>
      </c>
      <c r="G71" s="4">
        <v>425</v>
      </c>
      <c r="H71" s="2">
        <v>1</v>
      </c>
      <c r="I71" s="2" t="s">
        <v>68</v>
      </c>
    </row>
    <row r="72" spans="1:9" ht="31.5" x14ac:dyDescent="0.25">
      <c r="A72" s="2">
        <v>71</v>
      </c>
      <c r="B72" s="2" t="s">
        <v>164</v>
      </c>
      <c r="C72" s="2" t="str">
        <f>"85437922027818"</f>
        <v>85437922027818</v>
      </c>
      <c r="D72" s="3">
        <v>42956.784780092596</v>
      </c>
      <c r="E72" s="6" t="s">
        <v>245</v>
      </c>
      <c r="F72" s="2" t="s">
        <v>398</v>
      </c>
      <c r="G72" s="4">
        <v>426</v>
      </c>
      <c r="H72" s="2">
        <v>1</v>
      </c>
      <c r="I72" s="2" t="s">
        <v>9</v>
      </c>
    </row>
    <row r="73" spans="1:9" ht="31.5" x14ac:dyDescent="0.25">
      <c r="A73" s="2">
        <v>72</v>
      </c>
      <c r="B73" s="2" t="s">
        <v>164</v>
      </c>
      <c r="C73" s="2" t="str">
        <f>"85438022027818"</f>
        <v>85438022027818</v>
      </c>
      <c r="D73" s="3">
        <v>42956.784733796296</v>
      </c>
      <c r="E73" s="6" t="s">
        <v>246</v>
      </c>
      <c r="F73" s="2" t="s">
        <v>399</v>
      </c>
      <c r="G73" s="4">
        <v>427</v>
      </c>
      <c r="H73" s="2">
        <v>1</v>
      </c>
      <c r="I73" s="2" t="s">
        <v>148</v>
      </c>
    </row>
    <row r="74" spans="1:9" ht="31.5" x14ac:dyDescent="0.25">
      <c r="A74" s="2">
        <v>73</v>
      </c>
      <c r="B74" s="2" t="s">
        <v>164</v>
      </c>
      <c r="C74" s="2" t="str">
        <f>"85438122027818"</f>
        <v>85438122027818</v>
      </c>
      <c r="D74" s="3">
        <v>42956.784918981481</v>
      </c>
      <c r="E74" s="6" t="s">
        <v>247</v>
      </c>
      <c r="F74" s="2" t="s">
        <v>400</v>
      </c>
      <c r="G74" s="4">
        <v>428</v>
      </c>
      <c r="H74" s="2">
        <v>1</v>
      </c>
      <c r="I74" s="2" t="s">
        <v>12</v>
      </c>
    </row>
    <row r="75" spans="1:9" ht="31.5" x14ac:dyDescent="0.25">
      <c r="A75" s="2">
        <v>74</v>
      </c>
      <c r="B75" s="2" t="s">
        <v>164</v>
      </c>
      <c r="C75" s="2" t="str">
        <f>"85438222027818"</f>
        <v>85438222027818</v>
      </c>
      <c r="D75" s="3">
        <v>42956.784814814811</v>
      </c>
      <c r="E75" s="6" t="s">
        <v>248</v>
      </c>
      <c r="F75" s="2" t="s">
        <v>368</v>
      </c>
      <c r="G75" s="4">
        <v>429</v>
      </c>
      <c r="H75" s="2">
        <v>1</v>
      </c>
      <c r="I75" s="2" t="s">
        <v>152</v>
      </c>
    </row>
    <row r="76" spans="1:9" ht="31.5" x14ac:dyDescent="0.25">
      <c r="A76" s="2">
        <v>75</v>
      </c>
      <c r="B76" s="2" t="s">
        <v>164</v>
      </c>
      <c r="C76" s="2" t="str">
        <f>"85438322027818"</f>
        <v>85438322027818</v>
      </c>
      <c r="D76" s="3">
        <v>42956.783136574071</v>
      </c>
      <c r="E76" s="6" t="s">
        <v>249</v>
      </c>
      <c r="F76" s="2" t="s">
        <v>401</v>
      </c>
      <c r="G76" s="4">
        <v>430</v>
      </c>
      <c r="H76" s="2">
        <v>1</v>
      </c>
      <c r="I76" s="2" t="s">
        <v>11</v>
      </c>
    </row>
    <row r="77" spans="1:9" ht="31.5" x14ac:dyDescent="0.25">
      <c r="A77" s="2">
        <v>76</v>
      </c>
      <c r="B77" s="2" t="s">
        <v>164</v>
      </c>
      <c r="C77" s="2" t="str">
        <f>"85438422027818"</f>
        <v>85438422027818</v>
      </c>
      <c r="D77" s="3">
        <v>42956.784120370372</v>
      </c>
      <c r="E77" s="6" t="s">
        <v>250</v>
      </c>
      <c r="F77" s="2" t="s">
        <v>402</v>
      </c>
      <c r="G77" s="4">
        <v>431</v>
      </c>
      <c r="H77" s="2">
        <v>1</v>
      </c>
      <c r="I77" s="2" t="s">
        <v>11</v>
      </c>
    </row>
    <row r="78" spans="1:9" ht="31.5" x14ac:dyDescent="0.25">
      <c r="A78" s="2">
        <v>77</v>
      </c>
      <c r="B78" s="2" t="s">
        <v>164</v>
      </c>
      <c r="C78" s="2" t="str">
        <f>"85438522027818"</f>
        <v>85438522027818</v>
      </c>
      <c r="D78" s="3">
        <v>42956.785416666666</v>
      </c>
      <c r="E78" s="6" t="s">
        <v>251</v>
      </c>
      <c r="F78" s="2" t="s">
        <v>394</v>
      </c>
      <c r="G78" s="4">
        <v>432</v>
      </c>
      <c r="H78" s="2">
        <v>1</v>
      </c>
      <c r="I78" s="2" t="s">
        <v>18</v>
      </c>
    </row>
    <row r="79" spans="1:9" ht="31.5" x14ac:dyDescent="0.25">
      <c r="A79" s="2">
        <v>78</v>
      </c>
      <c r="B79" s="2" t="s">
        <v>164</v>
      </c>
      <c r="C79" s="2" t="str">
        <f>"85438622027818"</f>
        <v>85438622027818</v>
      </c>
      <c r="D79" s="3">
        <v>42956.784687500003</v>
      </c>
      <c r="E79" s="6" t="s">
        <v>252</v>
      </c>
      <c r="F79" s="2" t="s">
        <v>387</v>
      </c>
      <c r="G79" s="4">
        <v>433</v>
      </c>
      <c r="H79" s="2">
        <v>1</v>
      </c>
      <c r="I79" s="2" t="s">
        <v>141</v>
      </c>
    </row>
    <row r="80" spans="1:9" ht="31.5" x14ac:dyDescent="0.25">
      <c r="A80" s="2">
        <v>79</v>
      </c>
      <c r="B80" s="2" t="s">
        <v>164</v>
      </c>
      <c r="C80" s="2" t="str">
        <f>"85438722027818"</f>
        <v>85438722027818</v>
      </c>
      <c r="D80" s="3">
        <v>42956.785497685189</v>
      </c>
      <c r="E80" s="6" t="s">
        <v>253</v>
      </c>
      <c r="F80" s="2" t="s">
        <v>354</v>
      </c>
      <c r="G80" s="4">
        <v>434</v>
      </c>
      <c r="H80" s="2">
        <v>1</v>
      </c>
      <c r="I80" s="2" t="s">
        <v>14</v>
      </c>
    </row>
    <row r="81" spans="1:9" ht="31.5" x14ac:dyDescent="0.25">
      <c r="A81" s="2">
        <v>80</v>
      </c>
      <c r="B81" s="2" t="s">
        <v>164</v>
      </c>
      <c r="C81" s="2" t="str">
        <f>"85438822027818"</f>
        <v>85438822027818</v>
      </c>
      <c r="D81" s="3">
        <v>42956.78465277778</v>
      </c>
      <c r="E81" s="6" t="s">
        <v>254</v>
      </c>
      <c r="F81" s="2" t="s">
        <v>353</v>
      </c>
      <c r="G81" s="4">
        <v>435</v>
      </c>
      <c r="H81" s="2">
        <v>1</v>
      </c>
      <c r="I81" s="2" t="s">
        <v>20</v>
      </c>
    </row>
    <row r="82" spans="1:9" ht="31.5" x14ac:dyDescent="0.25">
      <c r="A82" s="2">
        <v>81</v>
      </c>
      <c r="B82" s="2" t="s">
        <v>164</v>
      </c>
      <c r="C82" s="2" t="str">
        <f>"85438922027818"</f>
        <v>85438922027818</v>
      </c>
      <c r="D82" s="3">
        <v>42956.785173611112</v>
      </c>
      <c r="E82" s="6" t="s">
        <v>255</v>
      </c>
      <c r="F82" s="2" t="s">
        <v>399</v>
      </c>
      <c r="G82" s="4">
        <v>436</v>
      </c>
      <c r="H82" s="2">
        <v>1</v>
      </c>
      <c r="I82" s="2" t="s">
        <v>148</v>
      </c>
    </row>
    <row r="83" spans="1:9" ht="31.5" x14ac:dyDescent="0.25">
      <c r="A83" s="2">
        <v>82</v>
      </c>
      <c r="B83" s="2" t="s">
        <v>164</v>
      </c>
      <c r="C83" s="2" t="str">
        <f>"85439022027818"</f>
        <v>85439022027818</v>
      </c>
      <c r="D83" s="3">
        <v>42956.784224537034</v>
      </c>
      <c r="E83" s="6" t="s">
        <v>256</v>
      </c>
      <c r="F83" s="2" t="s">
        <v>403</v>
      </c>
      <c r="G83" s="4">
        <v>437</v>
      </c>
      <c r="H83" s="2">
        <v>1</v>
      </c>
      <c r="I83" s="2" t="s">
        <v>30</v>
      </c>
    </row>
    <row r="84" spans="1:9" ht="31.5" x14ac:dyDescent="0.25">
      <c r="A84" s="2">
        <v>83</v>
      </c>
      <c r="B84" s="2" t="s">
        <v>164</v>
      </c>
      <c r="C84" s="2" t="str">
        <f>"85439122027818"</f>
        <v>85439122027818</v>
      </c>
      <c r="D84" s="3">
        <v>42956.784884259258</v>
      </c>
      <c r="E84" s="6" t="s">
        <v>257</v>
      </c>
      <c r="F84" s="2" t="s">
        <v>389</v>
      </c>
      <c r="G84" s="4">
        <v>438</v>
      </c>
      <c r="H84" s="2">
        <v>1</v>
      </c>
      <c r="I84" s="2" t="s">
        <v>8</v>
      </c>
    </row>
    <row r="85" spans="1:9" ht="31.5" x14ac:dyDescent="0.25">
      <c r="A85" s="2">
        <v>84</v>
      </c>
      <c r="B85" s="2" t="s">
        <v>164</v>
      </c>
      <c r="C85" s="2" t="str">
        <f>"85439222027818"</f>
        <v>85439222027818</v>
      </c>
      <c r="D85" s="3">
        <v>42956.785300925927</v>
      </c>
      <c r="E85" s="6" t="s">
        <v>258</v>
      </c>
      <c r="F85" s="2" t="s">
        <v>352</v>
      </c>
      <c r="G85" s="4">
        <v>439</v>
      </c>
      <c r="H85" s="2">
        <v>1</v>
      </c>
      <c r="I85" s="2" t="s">
        <v>52</v>
      </c>
    </row>
    <row r="86" spans="1:9" ht="31.5" x14ac:dyDescent="0.25">
      <c r="A86" s="2">
        <v>85</v>
      </c>
      <c r="B86" s="2" t="s">
        <v>164</v>
      </c>
      <c r="C86" s="2" t="str">
        <f>"85439322027818"</f>
        <v>85439322027818</v>
      </c>
      <c r="D86" s="3">
        <v>42956.785451388889</v>
      </c>
      <c r="E86" s="6" t="s">
        <v>259</v>
      </c>
      <c r="F86" s="2" t="s">
        <v>404</v>
      </c>
      <c r="G86" s="4">
        <v>440</v>
      </c>
      <c r="H86" s="2">
        <v>1</v>
      </c>
      <c r="I86" s="2" t="s">
        <v>15</v>
      </c>
    </row>
    <row r="87" spans="1:9" ht="31.5" x14ac:dyDescent="0.25">
      <c r="A87" s="2">
        <v>86</v>
      </c>
      <c r="B87" s="2" t="s">
        <v>164</v>
      </c>
      <c r="C87" s="2" t="str">
        <f>"85439422027818"</f>
        <v>85439422027818</v>
      </c>
      <c r="D87" s="3">
        <v>42956.785208333335</v>
      </c>
      <c r="E87" s="6" t="s">
        <v>260</v>
      </c>
      <c r="F87" s="2" t="s">
        <v>405</v>
      </c>
      <c r="G87" s="4">
        <v>441</v>
      </c>
      <c r="H87" s="2">
        <v>1</v>
      </c>
      <c r="I87" s="2" t="s">
        <v>138</v>
      </c>
    </row>
    <row r="88" spans="1:9" ht="31.5" x14ac:dyDescent="0.25">
      <c r="A88" s="2">
        <v>87</v>
      </c>
      <c r="B88" s="2" t="s">
        <v>164</v>
      </c>
      <c r="C88" s="2" t="str">
        <f>"85439522027818"</f>
        <v>85439522027818</v>
      </c>
      <c r="D88" s="3">
        <v>42956.785277777781</v>
      </c>
      <c r="E88" s="6" t="s">
        <v>261</v>
      </c>
      <c r="F88" s="2" t="s">
        <v>384</v>
      </c>
      <c r="G88" s="4">
        <v>442</v>
      </c>
      <c r="H88" s="2">
        <v>1</v>
      </c>
      <c r="I88" s="2" t="s">
        <v>13</v>
      </c>
    </row>
    <row r="89" spans="1:9" ht="31.5" x14ac:dyDescent="0.25">
      <c r="A89" s="2">
        <v>88</v>
      </c>
      <c r="B89" s="2" t="s">
        <v>164</v>
      </c>
      <c r="C89" s="2" t="str">
        <f>"85439622027818"</f>
        <v>85439622027818</v>
      </c>
      <c r="D89" s="3">
        <v>42956.785231481481</v>
      </c>
      <c r="E89" s="6" t="s">
        <v>262</v>
      </c>
      <c r="F89" s="2" t="s">
        <v>353</v>
      </c>
      <c r="G89" s="4">
        <v>443</v>
      </c>
      <c r="H89" s="2">
        <v>1</v>
      </c>
      <c r="I89" s="2" t="s">
        <v>20</v>
      </c>
    </row>
    <row r="90" spans="1:9" ht="31.5" x14ac:dyDescent="0.25">
      <c r="A90" s="2">
        <v>89</v>
      </c>
      <c r="B90" s="2" t="s">
        <v>164</v>
      </c>
      <c r="C90" s="2" t="str">
        <f>"85439722027818"</f>
        <v>85439722027818</v>
      </c>
      <c r="D90" s="3">
        <v>42956.785474537035</v>
      </c>
      <c r="E90" s="6" t="s">
        <v>263</v>
      </c>
      <c r="F90" s="2" t="s">
        <v>377</v>
      </c>
      <c r="G90" s="4">
        <v>444</v>
      </c>
      <c r="H90" s="2">
        <v>1</v>
      </c>
      <c r="I90" s="2" t="s">
        <v>12</v>
      </c>
    </row>
    <row r="91" spans="1:9" ht="31.5" x14ac:dyDescent="0.25">
      <c r="A91" s="2">
        <v>90</v>
      </c>
      <c r="B91" s="2" t="s">
        <v>164</v>
      </c>
      <c r="C91" s="2" t="str">
        <f>"85439822027818"</f>
        <v>85439822027818</v>
      </c>
      <c r="D91" s="3">
        <v>42956.785138888888</v>
      </c>
      <c r="E91" s="6" t="s">
        <v>264</v>
      </c>
      <c r="F91" s="2" t="s">
        <v>353</v>
      </c>
      <c r="G91" s="4">
        <v>445</v>
      </c>
      <c r="H91" s="2">
        <v>1</v>
      </c>
      <c r="I91" s="2" t="s">
        <v>20</v>
      </c>
    </row>
    <row r="92" spans="1:9" ht="31.5" x14ac:dyDescent="0.25">
      <c r="A92" s="2">
        <v>91</v>
      </c>
      <c r="B92" s="2" t="s">
        <v>164</v>
      </c>
      <c r="C92" s="2" t="str">
        <f>"85439922027818"</f>
        <v>85439922027818</v>
      </c>
      <c r="D92" s="3">
        <v>42956.786423611113</v>
      </c>
      <c r="E92" s="6" t="s">
        <v>265</v>
      </c>
      <c r="F92" s="2" t="s">
        <v>403</v>
      </c>
      <c r="G92" s="4">
        <v>446</v>
      </c>
      <c r="H92" s="2">
        <v>1</v>
      </c>
      <c r="I92" s="2" t="s">
        <v>30</v>
      </c>
    </row>
    <row r="93" spans="1:9" ht="31.5" x14ac:dyDescent="0.25">
      <c r="A93" s="2">
        <v>92</v>
      </c>
      <c r="B93" s="2" t="s">
        <v>163</v>
      </c>
      <c r="C93" s="2" t="str">
        <f>"200012628430"</f>
        <v>200012628430</v>
      </c>
      <c r="D93" s="3">
        <v>42956.790127314816</v>
      </c>
      <c r="E93" s="6" t="s">
        <v>266</v>
      </c>
      <c r="F93" s="2" t="s">
        <v>371</v>
      </c>
      <c r="G93" s="4">
        <v>447</v>
      </c>
      <c r="H93" s="2">
        <v>1</v>
      </c>
      <c r="I93" s="2" t="s">
        <v>161</v>
      </c>
    </row>
    <row r="94" spans="1:9" ht="31.5" x14ac:dyDescent="0.25">
      <c r="A94" s="2">
        <v>93</v>
      </c>
      <c r="B94" s="2" t="s">
        <v>164</v>
      </c>
      <c r="C94" s="2" t="str">
        <f>"85440122027818"</f>
        <v>85440122027818</v>
      </c>
      <c r="D94" s="3">
        <v>42956.786446759259</v>
      </c>
      <c r="E94" s="6" t="s">
        <v>267</v>
      </c>
      <c r="F94" s="2" t="s">
        <v>406</v>
      </c>
      <c r="G94" s="4">
        <v>448</v>
      </c>
      <c r="H94" s="2">
        <v>1</v>
      </c>
      <c r="I94" s="2" t="s">
        <v>32</v>
      </c>
    </row>
    <row r="95" spans="1:9" ht="31.5" x14ac:dyDescent="0.25">
      <c r="A95" s="2">
        <v>94</v>
      </c>
      <c r="B95" s="2" t="s">
        <v>164</v>
      </c>
      <c r="C95" s="2" t="str">
        <f>"85440222027818"</f>
        <v>85440222027818</v>
      </c>
      <c r="D95" s="3">
        <v>42956.786145833335</v>
      </c>
      <c r="E95" s="6" t="s">
        <v>268</v>
      </c>
      <c r="F95" s="2" t="s">
        <v>407</v>
      </c>
      <c r="G95" s="4">
        <v>449</v>
      </c>
      <c r="H95" s="2">
        <v>1</v>
      </c>
      <c r="I95" s="2" t="s">
        <v>11</v>
      </c>
    </row>
    <row r="96" spans="1:9" ht="31.5" x14ac:dyDescent="0.25">
      <c r="A96" s="2">
        <v>95</v>
      </c>
      <c r="B96" s="2" t="s">
        <v>164</v>
      </c>
      <c r="C96" s="2" t="str">
        <f>"85440322027818"</f>
        <v>85440322027818</v>
      </c>
      <c r="D96" s="3">
        <v>42956.786504629628</v>
      </c>
      <c r="E96" s="6" t="s">
        <v>269</v>
      </c>
      <c r="F96" s="2" t="s">
        <v>408</v>
      </c>
      <c r="G96" s="4">
        <v>450</v>
      </c>
      <c r="H96" s="2">
        <v>1</v>
      </c>
      <c r="I96" s="2" t="s">
        <v>23</v>
      </c>
    </row>
    <row r="97" spans="1:9" ht="31.5" x14ac:dyDescent="0.25">
      <c r="A97" s="2">
        <v>96</v>
      </c>
      <c r="B97" s="2" t="s">
        <v>164</v>
      </c>
      <c r="C97" s="2" t="str">
        <f>"85440422027818"</f>
        <v>85440422027818</v>
      </c>
      <c r="D97" s="3">
        <v>42956.786030092589</v>
      </c>
      <c r="E97" s="6" t="s">
        <v>270</v>
      </c>
      <c r="F97" s="2" t="s">
        <v>388</v>
      </c>
      <c r="G97" s="4">
        <v>1011</v>
      </c>
      <c r="H97" s="2">
        <v>1</v>
      </c>
      <c r="I97" s="2" t="s">
        <v>22</v>
      </c>
    </row>
    <row r="98" spans="1:9" ht="31.5" x14ac:dyDescent="0.25">
      <c r="A98" s="2">
        <v>97</v>
      </c>
      <c r="B98" s="2" t="s">
        <v>164</v>
      </c>
      <c r="C98" s="2" t="str">
        <f>"85440522027818"</f>
        <v>85440522027818</v>
      </c>
      <c r="D98" s="3">
        <v>42956.786261574074</v>
      </c>
      <c r="E98" s="6" t="s">
        <v>157</v>
      </c>
      <c r="F98" s="2" t="s">
        <v>409</v>
      </c>
      <c r="G98" s="4">
        <v>1012</v>
      </c>
      <c r="H98" s="2">
        <v>1</v>
      </c>
      <c r="I98" s="2" t="s">
        <v>68</v>
      </c>
    </row>
    <row r="99" spans="1:9" ht="31.5" x14ac:dyDescent="0.25">
      <c r="A99" s="2">
        <v>98</v>
      </c>
      <c r="B99" s="2" t="s">
        <v>164</v>
      </c>
      <c r="C99" s="2" t="str">
        <f>"85440622027818"</f>
        <v>85440622027818</v>
      </c>
      <c r="D99" s="3">
        <v>42956.786400462966</v>
      </c>
      <c r="E99" s="6" t="s">
        <v>271</v>
      </c>
      <c r="F99" s="2" t="s">
        <v>372</v>
      </c>
      <c r="G99" s="4">
        <v>1013</v>
      </c>
      <c r="H99" s="2">
        <v>1</v>
      </c>
      <c r="I99" s="2" t="s">
        <v>19</v>
      </c>
    </row>
    <row r="100" spans="1:9" ht="31.5" x14ac:dyDescent="0.25">
      <c r="A100" s="2">
        <v>99</v>
      </c>
      <c r="B100" s="2" t="s">
        <v>164</v>
      </c>
      <c r="C100" s="2" t="str">
        <f>"85440722027818"</f>
        <v>85440722027818</v>
      </c>
      <c r="D100" s="3">
        <v>42956.786365740743</v>
      </c>
      <c r="E100" s="6" t="s">
        <v>272</v>
      </c>
      <c r="F100" s="2" t="s">
        <v>363</v>
      </c>
      <c r="G100" s="4">
        <v>1014</v>
      </c>
      <c r="H100" s="2">
        <v>1</v>
      </c>
      <c r="I100" s="2" t="s">
        <v>19</v>
      </c>
    </row>
    <row r="101" spans="1:9" ht="31.5" x14ac:dyDescent="0.25">
      <c r="A101" s="2">
        <v>100</v>
      </c>
      <c r="B101" s="2" t="s">
        <v>164</v>
      </c>
      <c r="C101" s="2" t="str">
        <f>"85440822027818"</f>
        <v>85440822027818</v>
      </c>
      <c r="D101" s="3">
        <v>42956.78633101852</v>
      </c>
      <c r="E101" s="6" t="s">
        <v>273</v>
      </c>
      <c r="F101" s="2" t="s">
        <v>410</v>
      </c>
      <c r="G101" s="4">
        <v>1015</v>
      </c>
      <c r="H101" s="2">
        <v>1</v>
      </c>
      <c r="I101" s="2" t="s">
        <v>24</v>
      </c>
    </row>
    <row r="102" spans="1:9" ht="31.5" x14ac:dyDescent="0.25">
      <c r="A102" s="2">
        <v>101</v>
      </c>
      <c r="B102" s="2" t="s">
        <v>164</v>
      </c>
      <c r="C102" s="2" t="str">
        <f>"85441322027818"</f>
        <v>85441322027818</v>
      </c>
      <c r="D102" s="3">
        <v>42956.794363425928</v>
      </c>
      <c r="E102" s="6" t="s">
        <v>274</v>
      </c>
      <c r="F102" s="2" t="s">
        <v>403</v>
      </c>
      <c r="G102" s="4">
        <v>9453</v>
      </c>
      <c r="H102" s="2">
        <v>2</v>
      </c>
      <c r="I102" s="2" t="s">
        <v>30</v>
      </c>
    </row>
    <row r="103" spans="1:9" ht="31.5" x14ac:dyDescent="0.25">
      <c r="A103" s="2">
        <v>102</v>
      </c>
      <c r="B103" s="2" t="s">
        <v>164</v>
      </c>
      <c r="C103" s="2" t="str">
        <f>"85440922027818"</f>
        <v>85440922027818</v>
      </c>
      <c r="D103" s="3">
        <v>42956.794247685182</v>
      </c>
      <c r="E103" s="6" t="s">
        <v>275</v>
      </c>
      <c r="F103" s="2" t="s">
        <v>370</v>
      </c>
      <c r="G103" s="4" t="s">
        <v>26</v>
      </c>
      <c r="H103" s="2">
        <v>2</v>
      </c>
      <c r="I103" s="2" t="s">
        <v>27</v>
      </c>
    </row>
    <row r="104" spans="1:9" ht="31.5" x14ac:dyDescent="0.25">
      <c r="A104" s="2">
        <v>103</v>
      </c>
      <c r="B104" s="2" t="s">
        <v>164</v>
      </c>
      <c r="C104" s="2" t="str">
        <f>"85441022027818"</f>
        <v>85441022027818</v>
      </c>
      <c r="D104" s="3">
        <v>42956.794259259259</v>
      </c>
      <c r="E104" s="6" t="s">
        <v>276</v>
      </c>
      <c r="F104" s="2" t="s">
        <v>411</v>
      </c>
      <c r="G104" s="4" t="s">
        <v>28</v>
      </c>
      <c r="H104" s="2">
        <v>3</v>
      </c>
      <c r="I104" s="2" t="s">
        <v>29</v>
      </c>
    </row>
    <row r="105" spans="1:9" ht="31.5" x14ac:dyDescent="0.25">
      <c r="A105" s="2">
        <v>104</v>
      </c>
      <c r="B105" s="2" t="s">
        <v>164</v>
      </c>
      <c r="C105" s="2" t="str">
        <f>"85441122027818"</f>
        <v>85441122027818</v>
      </c>
      <c r="D105" s="3">
        <v>42956.794456018521</v>
      </c>
      <c r="E105" s="6" t="s">
        <v>277</v>
      </c>
      <c r="F105" s="2" t="s">
        <v>408</v>
      </c>
      <c r="G105" s="4" t="s">
        <v>153</v>
      </c>
      <c r="H105" s="2">
        <v>3</v>
      </c>
      <c r="I105" s="2" t="s">
        <v>23</v>
      </c>
    </row>
    <row r="106" spans="1:9" ht="31.5" x14ac:dyDescent="0.25">
      <c r="A106" s="2">
        <v>105</v>
      </c>
      <c r="B106" s="2" t="s">
        <v>164</v>
      </c>
      <c r="C106" s="2" t="str">
        <f>"85441222027818"</f>
        <v>85441222027818</v>
      </c>
      <c r="D106" s="3">
        <v>42956.797118055554</v>
      </c>
      <c r="E106" s="6" t="s">
        <v>278</v>
      </c>
      <c r="F106" s="2" t="s">
        <v>352</v>
      </c>
      <c r="G106" s="4" t="s">
        <v>139</v>
      </c>
      <c r="H106" s="2">
        <v>1</v>
      </c>
      <c r="I106" s="2" t="s">
        <v>52</v>
      </c>
    </row>
    <row r="107" spans="1:9" ht="31.5" x14ac:dyDescent="0.25">
      <c r="A107" s="2">
        <v>106</v>
      </c>
      <c r="B107" s="2" t="s">
        <v>164</v>
      </c>
      <c r="C107" s="2" t="str">
        <f>"19270822304178"</f>
        <v>19270822304178</v>
      </c>
      <c r="D107" s="3">
        <v>42956.797939814816</v>
      </c>
      <c r="E107" s="6" t="s">
        <v>279</v>
      </c>
      <c r="F107" s="2" t="s">
        <v>404</v>
      </c>
      <c r="G107" s="4" t="s">
        <v>136</v>
      </c>
      <c r="H107" s="2">
        <v>8</v>
      </c>
      <c r="I107" s="2" t="s">
        <v>137</v>
      </c>
    </row>
    <row r="108" spans="1:9" ht="31.5" x14ac:dyDescent="0.25">
      <c r="A108" s="2">
        <v>107</v>
      </c>
      <c r="B108" s="2" t="s">
        <v>164</v>
      </c>
      <c r="C108" s="2" t="str">
        <f>"85441522027818"</f>
        <v>85441522027818</v>
      </c>
      <c r="D108" s="3">
        <v>42956.794687499998</v>
      </c>
      <c r="E108" s="6" t="s">
        <v>280</v>
      </c>
      <c r="F108" s="2" t="s">
        <v>412</v>
      </c>
      <c r="G108" s="4" t="s">
        <v>135</v>
      </c>
      <c r="H108" s="2">
        <v>6</v>
      </c>
      <c r="I108" s="2" t="s">
        <v>99</v>
      </c>
    </row>
    <row r="109" spans="1:9" ht="31.5" x14ac:dyDescent="0.25">
      <c r="A109" s="2">
        <v>108</v>
      </c>
      <c r="B109" s="2" t="s">
        <v>164</v>
      </c>
      <c r="C109" s="2" t="str">
        <f>"85441622027818"</f>
        <v>85441622027818</v>
      </c>
      <c r="D109" s="3">
        <v>42956.794548611113</v>
      </c>
      <c r="E109" s="6" t="s">
        <v>281</v>
      </c>
      <c r="F109" s="2" t="s">
        <v>413</v>
      </c>
      <c r="G109" s="4" t="s">
        <v>133</v>
      </c>
      <c r="H109" s="2">
        <v>2</v>
      </c>
      <c r="I109" s="2" t="s">
        <v>134</v>
      </c>
    </row>
    <row r="110" spans="1:9" ht="31.5" x14ac:dyDescent="0.25">
      <c r="A110" s="2">
        <v>109</v>
      </c>
      <c r="B110" s="2" t="s">
        <v>164</v>
      </c>
      <c r="C110" s="2" t="str">
        <f>"85441722027818"</f>
        <v>85441722027818</v>
      </c>
      <c r="D110" s="3">
        <v>42956.794594907406</v>
      </c>
      <c r="E110" s="6" t="s">
        <v>282</v>
      </c>
      <c r="F110" s="2" t="s">
        <v>414</v>
      </c>
      <c r="G110" s="4" t="s">
        <v>132</v>
      </c>
      <c r="H110" s="2">
        <v>2</v>
      </c>
      <c r="I110" s="2" t="s">
        <v>65</v>
      </c>
    </row>
    <row r="111" spans="1:9" ht="47.25" x14ac:dyDescent="0.25">
      <c r="A111" s="2">
        <v>110</v>
      </c>
      <c r="B111" s="2" t="s">
        <v>164</v>
      </c>
      <c r="C111" s="2" t="str">
        <f>"85441822027818"</f>
        <v>85441822027818</v>
      </c>
      <c r="D111" s="3">
        <v>42956.79482638889</v>
      </c>
      <c r="E111" s="6" t="s">
        <v>283</v>
      </c>
      <c r="F111" s="2" t="s">
        <v>379</v>
      </c>
      <c r="G111" s="4" t="s">
        <v>131</v>
      </c>
      <c r="H111" s="2">
        <v>2</v>
      </c>
      <c r="I111" s="2" t="s">
        <v>76</v>
      </c>
    </row>
    <row r="112" spans="1:9" ht="63" x14ac:dyDescent="0.25">
      <c r="A112" s="2">
        <v>111</v>
      </c>
      <c r="B112" s="2" t="s">
        <v>164</v>
      </c>
      <c r="C112" s="2" t="str">
        <f>"85441922027818"</f>
        <v>85441922027818</v>
      </c>
      <c r="D112" s="3">
        <v>42956.795173611114</v>
      </c>
      <c r="E112" s="6" t="s">
        <v>284</v>
      </c>
      <c r="F112" s="2" t="s">
        <v>415</v>
      </c>
      <c r="G112" s="4" t="s">
        <v>129</v>
      </c>
      <c r="H112" s="2">
        <v>6</v>
      </c>
      <c r="I112" s="2" t="s">
        <v>130</v>
      </c>
    </row>
    <row r="113" spans="1:9" ht="31.5" x14ac:dyDescent="0.25">
      <c r="A113" s="2">
        <v>112</v>
      </c>
      <c r="B113" s="2" t="s">
        <v>164</v>
      </c>
      <c r="C113" s="2" t="str">
        <f>"85442022027818"</f>
        <v>85442022027818</v>
      </c>
      <c r="D113" s="3">
        <v>42956.794444444444</v>
      </c>
      <c r="E113" s="6" t="s">
        <v>285</v>
      </c>
      <c r="F113" s="2" t="s">
        <v>416</v>
      </c>
      <c r="G113" s="4" t="s">
        <v>128</v>
      </c>
      <c r="H113" s="2">
        <v>2</v>
      </c>
      <c r="I113" s="2" t="s">
        <v>11</v>
      </c>
    </row>
    <row r="114" spans="1:9" ht="31.5" x14ac:dyDescent="0.25">
      <c r="A114" s="2">
        <v>113</v>
      </c>
      <c r="B114" s="2" t="s">
        <v>164</v>
      </c>
      <c r="C114" s="2" t="str">
        <f>"85442122027818"</f>
        <v>85442122027818</v>
      </c>
      <c r="D114" s="3">
        <v>42956.795081018521</v>
      </c>
      <c r="E114" s="6" t="s">
        <v>286</v>
      </c>
      <c r="F114" s="2" t="s">
        <v>417</v>
      </c>
      <c r="G114" s="4" t="s">
        <v>127</v>
      </c>
      <c r="H114" s="2">
        <v>2</v>
      </c>
      <c r="I114" s="2" t="s">
        <v>12</v>
      </c>
    </row>
    <row r="115" spans="1:9" ht="31.5" x14ac:dyDescent="0.25">
      <c r="A115" s="2">
        <v>114</v>
      </c>
      <c r="B115" s="2" t="s">
        <v>164</v>
      </c>
      <c r="C115" s="2" t="str">
        <f>"85442222027818"</f>
        <v>85442222027818</v>
      </c>
      <c r="D115" s="3">
        <v>42956.794861111113</v>
      </c>
      <c r="E115" s="6" t="s">
        <v>287</v>
      </c>
      <c r="F115" s="2" t="s">
        <v>353</v>
      </c>
      <c r="G115" s="4" t="s">
        <v>126</v>
      </c>
      <c r="H115" s="2">
        <v>2</v>
      </c>
      <c r="I115" s="2" t="s">
        <v>20</v>
      </c>
    </row>
    <row r="116" spans="1:9" ht="31.5" x14ac:dyDescent="0.25">
      <c r="A116" s="2">
        <v>115</v>
      </c>
      <c r="B116" s="2" t="s">
        <v>164</v>
      </c>
      <c r="C116" s="2" t="str">
        <f>"85442322027818"</f>
        <v>85442322027818</v>
      </c>
      <c r="D116" s="3">
        <v>42956.794907407406</v>
      </c>
      <c r="E116" s="6" t="s">
        <v>288</v>
      </c>
      <c r="F116" s="2" t="s">
        <v>404</v>
      </c>
      <c r="G116" s="4" t="s">
        <v>125</v>
      </c>
      <c r="H116" s="2">
        <v>3</v>
      </c>
      <c r="I116" s="2" t="s">
        <v>38</v>
      </c>
    </row>
    <row r="117" spans="1:9" ht="47.25" x14ac:dyDescent="0.25">
      <c r="A117" s="2">
        <v>116</v>
      </c>
      <c r="B117" s="2" t="s">
        <v>164</v>
      </c>
      <c r="C117" s="2" t="str">
        <f>"85442422027818"</f>
        <v>85442422027818</v>
      </c>
      <c r="D117" s="3">
        <v>42956.795289351852</v>
      </c>
      <c r="E117" s="6" t="s">
        <v>289</v>
      </c>
      <c r="F117" s="2" t="s">
        <v>408</v>
      </c>
      <c r="G117" s="4" t="s">
        <v>124</v>
      </c>
      <c r="H117" s="2">
        <v>4</v>
      </c>
      <c r="I117" s="2" t="s">
        <v>23</v>
      </c>
    </row>
    <row r="118" spans="1:9" ht="31.5" x14ac:dyDescent="0.25">
      <c r="A118" s="2">
        <v>117</v>
      </c>
      <c r="B118" s="2" t="s">
        <v>164</v>
      </c>
      <c r="C118" s="2" t="str">
        <f>"85442522027818"</f>
        <v>85442522027818</v>
      </c>
      <c r="D118" s="3">
        <v>42956.795023148145</v>
      </c>
      <c r="E118" s="6" t="s">
        <v>290</v>
      </c>
      <c r="F118" s="2" t="s">
        <v>418</v>
      </c>
      <c r="G118" s="4" t="s">
        <v>123</v>
      </c>
      <c r="H118" s="2">
        <v>3</v>
      </c>
      <c r="I118" s="2" t="s">
        <v>42</v>
      </c>
    </row>
    <row r="119" spans="1:9" ht="31.5" x14ac:dyDescent="0.25">
      <c r="A119" s="2">
        <v>118</v>
      </c>
      <c r="B119" s="2" t="s">
        <v>164</v>
      </c>
      <c r="C119" s="2" t="str">
        <f>"19270722304178"</f>
        <v>19270722304178</v>
      </c>
      <c r="D119" s="3">
        <v>42956.797951388886</v>
      </c>
      <c r="E119" s="6" t="s">
        <v>291</v>
      </c>
      <c r="F119" s="2" t="s">
        <v>356</v>
      </c>
      <c r="G119" s="4" t="s">
        <v>122</v>
      </c>
      <c r="H119" s="2">
        <v>9</v>
      </c>
      <c r="I119" s="2" t="s">
        <v>89</v>
      </c>
    </row>
    <row r="120" spans="1:9" ht="126" x14ac:dyDescent="0.25">
      <c r="A120" s="2">
        <v>119</v>
      </c>
      <c r="B120" s="2" t="s">
        <v>164</v>
      </c>
      <c r="C120" s="2" t="str">
        <f>"85442722027818"</f>
        <v>85442722027818</v>
      </c>
      <c r="D120" s="3">
        <v>42956.795381944445</v>
      </c>
      <c r="E120" s="6" t="s">
        <v>292</v>
      </c>
      <c r="F120" s="2" t="s">
        <v>353</v>
      </c>
      <c r="G120" s="4" t="s">
        <v>121</v>
      </c>
      <c r="H120" s="2">
        <v>5</v>
      </c>
      <c r="I120" s="2" t="s">
        <v>20</v>
      </c>
    </row>
    <row r="121" spans="1:9" ht="47.25" x14ac:dyDescent="0.25">
      <c r="A121" s="2">
        <v>120</v>
      </c>
      <c r="B121" s="2" t="s">
        <v>164</v>
      </c>
      <c r="C121" s="2" t="str">
        <f>"85442822027818"</f>
        <v>85442822027818</v>
      </c>
      <c r="D121" s="3">
        <v>42956.795497685183</v>
      </c>
      <c r="E121" s="6" t="s">
        <v>293</v>
      </c>
      <c r="F121" s="2" t="s">
        <v>419</v>
      </c>
      <c r="G121" s="4" t="s">
        <v>119</v>
      </c>
      <c r="H121" s="2">
        <v>5</v>
      </c>
      <c r="I121" s="2" t="s">
        <v>120</v>
      </c>
    </row>
    <row r="122" spans="1:9" ht="47.25" x14ac:dyDescent="0.25">
      <c r="A122" s="2">
        <v>121</v>
      </c>
      <c r="B122" s="2" t="s">
        <v>164</v>
      </c>
      <c r="C122" s="2" t="str">
        <f>"19270622304178"</f>
        <v>19270622304178</v>
      </c>
      <c r="D122" s="3">
        <v>42956.797997685186</v>
      </c>
      <c r="E122" s="6" t="s">
        <v>294</v>
      </c>
      <c r="F122" s="2" t="s">
        <v>399</v>
      </c>
      <c r="G122" s="4" t="s">
        <v>117</v>
      </c>
      <c r="H122" s="2">
        <v>8</v>
      </c>
      <c r="I122" s="2" t="s">
        <v>118</v>
      </c>
    </row>
    <row r="123" spans="1:9" ht="47.25" x14ac:dyDescent="0.25">
      <c r="A123" s="2">
        <v>122</v>
      </c>
      <c r="B123" s="2" t="s">
        <v>164</v>
      </c>
      <c r="C123" s="2" t="str">
        <f>"85443022027818"</f>
        <v>85443022027818</v>
      </c>
      <c r="D123" s="3">
        <v>42956.795474537037</v>
      </c>
      <c r="E123" s="6" t="s">
        <v>295</v>
      </c>
      <c r="F123" s="2" t="s">
        <v>420</v>
      </c>
      <c r="G123" s="4" t="s">
        <v>116</v>
      </c>
      <c r="H123" s="2">
        <v>6</v>
      </c>
      <c r="I123" s="2" t="s">
        <v>50</v>
      </c>
    </row>
    <row r="124" spans="1:9" ht="47.25" x14ac:dyDescent="0.25">
      <c r="A124" s="2">
        <v>123</v>
      </c>
      <c r="B124" s="2" t="s">
        <v>164</v>
      </c>
      <c r="C124" s="2" t="str">
        <f>"85443122027818"</f>
        <v>85443122027818</v>
      </c>
      <c r="D124" s="3">
        <v>42956.795983796299</v>
      </c>
      <c r="E124" s="6" t="s">
        <v>296</v>
      </c>
      <c r="F124" s="2" t="s">
        <v>354</v>
      </c>
      <c r="G124" s="4" t="s">
        <v>115</v>
      </c>
      <c r="H124" s="2">
        <v>5</v>
      </c>
      <c r="I124" s="2" t="s">
        <v>14</v>
      </c>
    </row>
    <row r="125" spans="1:9" ht="31.5" x14ac:dyDescent="0.25">
      <c r="A125" s="2">
        <v>124</v>
      </c>
      <c r="B125" s="2" t="s">
        <v>164</v>
      </c>
      <c r="C125" s="2" t="str">
        <f>"85443222027818"</f>
        <v>85443222027818</v>
      </c>
      <c r="D125" s="3">
        <v>42956.796180555553</v>
      </c>
      <c r="E125" s="6" t="s">
        <v>297</v>
      </c>
      <c r="F125" s="2" t="s">
        <v>418</v>
      </c>
      <c r="G125" s="4" t="s">
        <v>114</v>
      </c>
      <c r="H125" s="2">
        <v>2</v>
      </c>
      <c r="I125" s="2" t="s">
        <v>42</v>
      </c>
    </row>
    <row r="126" spans="1:9" ht="31.5" x14ac:dyDescent="0.25">
      <c r="A126" s="2">
        <v>125</v>
      </c>
      <c r="B126" s="2" t="s">
        <v>164</v>
      </c>
      <c r="C126" s="2" t="str">
        <f>"85443322027818"</f>
        <v>85443322027818</v>
      </c>
      <c r="D126" s="3">
        <v>42956.795648148145</v>
      </c>
      <c r="E126" s="6" t="s">
        <v>298</v>
      </c>
      <c r="F126" s="2" t="s">
        <v>406</v>
      </c>
      <c r="G126" s="4" t="s">
        <v>113</v>
      </c>
      <c r="H126" s="2">
        <v>2</v>
      </c>
      <c r="I126" s="2" t="s">
        <v>32</v>
      </c>
    </row>
    <row r="127" spans="1:9" ht="31.5" x14ac:dyDescent="0.25">
      <c r="A127" s="2">
        <v>126</v>
      </c>
      <c r="B127" s="2" t="s">
        <v>164</v>
      </c>
      <c r="C127" s="2" t="str">
        <f>"85443422027818"</f>
        <v>85443422027818</v>
      </c>
      <c r="D127" s="3">
        <v>42956.795937499999</v>
      </c>
      <c r="E127" s="6" t="s">
        <v>299</v>
      </c>
      <c r="F127" s="2" t="s">
        <v>364</v>
      </c>
      <c r="G127" s="4" t="s">
        <v>111</v>
      </c>
      <c r="H127" s="2">
        <v>2</v>
      </c>
      <c r="I127" s="2" t="s">
        <v>112</v>
      </c>
    </row>
    <row r="128" spans="1:9" ht="31.5" x14ac:dyDescent="0.25">
      <c r="A128" s="2">
        <v>127</v>
      </c>
      <c r="B128" s="2" t="s">
        <v>164</v>
      </c>
      <c r="C128" s="2" t="str">
        <f>"85443522027818"</f>
        <v>85443522027818</v>
      </c>
      <c r="D128" s="3">
        <v>42956.795856481483</v>
      </c>
      <c r="E128" s="6" t="s">
        <v>300</v>
      </c>
      <c r="F128" s="2" t="s">
        <v>406</v>
      </c>
      <c r="G128" s="4" t="s">
        <v>110</v>
      </c>
      <c r="H128" s="2">
        <v>2</v>
      </c>
      <c r="I128" s="2" t="s">
        <v>32</v>
      </c>
    </row>
    <row r="129" spans="1:9" ht="31.5" x14ac:dyDescent="0.25">
      <c r="A129" s="2">
        <v>128</v>
      </c>
      <c r="B129" s="2" t="s">
        <v>164</v>
      </c>
      <c r="C129" s="2" t="str">
        <f>"85443622027818"</f>
        <v>85443622027818</v>
      </c>
      <c r="D129" s="3">
        <v>42956.796226851853</v>
      </c>
      <c r="E129" s="6" t="s">
        <v>301</v>
      </c>
      <c r="F129" s="2" t="s">
        <v>403</v>
      </c>
      <c r="G129" s="4" t="s">
        <v>109</v>
      </c>
      <c r="H129" s="2">
        <v>2</v>
      </c>
      <c r="I129" s="2" t="s">
        <v>30</v>
      </c>
    </row>
    <row r="130" spans="1:9" ht="31.5" x14ac:dyDescent="0.25">
      <c r="A130" s="2">
        <v>129</v>
      </c>
      <c r="B130" s="2" t="s">
        <v>164</v>
      </c>
      <c r="C130" s="2" t="str">
        <f>"85443722027818"</f>
        <v>85443722027818</v>
      </c>
      <c r="D130" s="3">
        <v>42956.796296296299</v>
      </c>
      <c r="E130" s="6" t="s">
        <v>302</v>
      </c>
      <c r="F130" s="2" t="s">
        <v>381</v>
      </c>
      <c r="G130" s="4" t="s">
        <v>107</v>
      </c>
      <c r="H130" s="2">
        <v>3</v>
      </c>
      <c r="I130" s="2" t="s">
        <v>108</v>
      </c>
    </row>
    <row r="131" spans="1:9" ht="47.25" x14ac:dyDescent="0.25">
      <c r="A131" s="2">
        <v>130</v>
      </c>
      <c r="B131" s="2" t="s">
        <v>164</v>
      </c>
      <c r="C131" s="2" t="str">
        <f>"85443822027818"</f>
        <v>85443822027818</v>
      </c>
      <c r="D131" s="3">
        <v>42956.795787037037</v>
      </c>
      <c r="E131" s="6" t="s">
        <v>303</v>
      </c>
      <c r="F131" s="2" t="s">
        <v>353</v>
      </c>
      <c r="G131" s="4" t="s">
        <v>106</v>
      </c>
      <c r="H131" s="2">
        <v>5</v>
      </c>
      <c r="I131" s="2" t="s">
        <v>20</v>
      </c>
    </row>
    <row r="132" spans="1:9" ht="31.5" x14ac:dyDescent="0.25">
      <c r="A132" s="2">
        <v>131</v>
      </c>
      <c r="B132" s="2" t="s">
        <v>164</v>
      </c>
      <c r="C132" s="2" t="str">
        <f>"85443922027818"</f>
        <v>85443922027818</v>
      </c>
      <c r="D132" s="3">
        <v>42956.796076388891</v>
      </c>
      <c r="E132" s="6" t="s">
        <v>304</v>
      </c>
      <c r="F132" s="2" t="s">
        <v>404</v>
      </c>
      <c r="G132" s="4" t="s">
        <v>105</v>
      </c>
      <c r="H132" s="2">
        <v>3</v>
      </c>
      <c r="I132" s="2" t="s">
        <v>15</v>
      </c>
    </row>
    <row r="133" spans="1:9" ht="31.5" x14ac:dyDescent="0.25">
      <c r="A133" s="2">
        <v>132</v>
      </c>
      <c r="B133" s="2" t="s">
        <v>164</v>
      </c>
      <c r="C133" s="2" t="str">
        <f>"85444022027818"</f>
        <v>85444022027818</v>
      </c>
      <c r="D133" s="3">
        <v>42956.796342592592</v>
      </c>
      <c r="E133" s="6" t="s">
        <v>305</v>
      </c>
      <c r="F133" s="2" t="s">
        <v>353</v>
      </c>
      <c r="G133" s="4" t="s">
        <v>104</v>
      </c>
      <c r="H133" s="2">
        <v>2</v>
      </c>
      <c r="I133" s="2" t="s">
        <v>20</v>
      </c>
    </row>
    <row r="134" spans="1:9" ht="31.5" x14ac:dyDescent="0.25">
      <c r="A134" s="2">
        <v>133</v>
      </c>
      <c r="B134" s="2" t="s">
        <v>164</v>
      </c>
      <c r="C134" s="2" t="str">
        <f>"85444122027818"</f>
        <v>85444122027818</v>
      </c>
      <c r="D134" s="3">
        <v>42956.796620370369</v>
      </c>
      <c r="E134" s="6" t="s">
        <v>306</v>
      </c>
      <c r="F134" s="2" t="s">
        <v>403</v>
      </c>
      <c r="G134" s="4" t="s">
        <v>103</v>
      </c>
      <c r="H134" s="2">
        <v>3</v>
      </c>
      <c r="I134" s="2" t="s">
        <v>30</v>
      </c>
    </row>
    <row r="135" spans="1:9" ht="31.5" x14ac:dyDescent="0.25">
      <c r="A135" s="2">
        <v>134</v>
      </c>
      <c r="B135" s="2" t="s">
        <v>164</v>
      </c>
      <c r="C135" s="2" t="str">
        <f>"85444222027818"</f>
        <v>85444222027818</v>
      </c>
      <c r="D135" s="3">
        <v>42956.7965625</v>
      </c>
      <c r="E135" s="6" t="s">
        <v>307</v>
      </c>
      <c r="F135" s="2" t="s">
        <v>356</v>
      </c>
      <c r="G135" s="4" t="s">
        <v>101</v>
      </c>
      <c r="H135" s="2">
        <v>2</v>
      </c>
      <c r="I135" s="2" t="s">
        <v>102</v>
      </c>
    </row>
    <row r="136" spans="1:9" ht="31.5" x14ac:dyDescent="0.25">
      <c r="A136" s="2">
        <v>135</v>
      </c>
      <c r="B136" s="2" t="s">
        <v>164</v>
      </c>
      <c r="C136" s="2" t="str">
        <f>"85444322027818"</f>
        <v>85444322027818</v>
      </c>
      <c r="D136" s="3">
        <v>42956.796805555554</v>
      </c>
      <c r="E136" s="6" t="s">
        <v>308</v>
      </c>
      <c r="F136" s="2" t="s">
        <v>403</v>
      </c>
      <c r="G136" s="4" t="s">
        <v>100</v>
      </c>
      <c r="H136" s="2">
        <v>2</v>
      </c>
      <c r="I136" s="2" t="s">
        <v>30</v>
      </c>
    </row>
    <row r="137" spans="1:9" ht="31.5" x14ac:dyDescent="0.25">
      <c r="A137" s="2">
        <v>136</v>
      </c>
      <c r="B137" s="2" t="s">
        <v>164</v>
      </c>
      <c r="C137" s="2" t="str">
        <f>"85444422027818"</f>
        <v>85444422027818</v>
      </c>
      <c r="D137" s="3">
        <v>42956.796759259261</v>
      </c>
      <c r="E137" s="6" t="s">
        <v>309</v>
      </c>
      <c r="F137" s="2" t="s">
        <v>412</v>
      </c>
      <c r="G137" s="4" t="s">
        <v>98</v>
      </c>
      <c r="H137" s="2">
        <v>2</v>
      </c>
      <c r="I137" s="2" t="s">
        <v>99</v>
      </c>
    </row>
    <row r="138" spans="1:9" ht="31.5" x14ac:dyDescent="0.25">
      <c r="A138" s="2">
        <v>137</v>
      </c>
      <c r="B138" s="2" t="s">
        <v>164</v>
      </c>
      <c r="C138" s="2" t="str">
        <f>"85444522027818"</f>
        <v>85444522027818</v>
      </c>
      <c r="D138" s="3">
        <v>42956.796458333331</v>
      </c>
      <c r="E138" s="6" t="s">
        <v>310</v>
      </c>
      <c r="F138" s="2" t="s">
        <v>421</v>
      </c>
      <c r="G138" s="4" t="s">
        <v>96</v>
      </c>
      <c r="H138" s="2">
        <v>3</v>
      </c>
      <c r="I138" s="2" t="s">
        <v>97</v>
      </c>
    </row>
    <row r="139" spans="1:9" ht="31.5" x14ac:dyDescent="0.25">
      <c r="A139" s="2">
        <v>138</v>
      </c>
      <c r="B139" s="2" t="s">
        <v>164</v>
      </c>
      <c r="C139" s="2" t="str">
        <f>"85444622027818"</f>
        <v>85444622027818</v>
      </c>
      <c r="D139" s="3">
        <v>42956.797002314815</v>
      </c>
      <c r="E139" s="6" t="s">
        <v>311</v>
      </c>
      <c r="F139" s="2" t="s">
        <v>422</v>
      </c>
      <c r="G139" s="4" t="s">
        <v>95</v>
      </c>
      <c r="H139" s="2">
        <v>3</v>
      </c>
      <c r="I139" s="2" t="s">
        <v>13</v>
      </c>
    </row>
    <row r="140" spans="1:9" ht="31.5" x14ac:dyDescent="0.25">
      <c r="A140" s="2">
        <v>139</v>
      </c>
      <c r="B140" s="2" t="s">
        <v>164</v>
      </c>
      <c r="C140" s="2" t="str">
        <f>"85444722027818"</f>
        <v>85444722027818</v>
      </c>
      <c r="D140" s="3">
        <v>42956.79650462963</v>
      </c>
      <c r="E140" s="6" t="s">
        <v>312</v>
      </c>
      <c r="F140" s="2" t="s">
        <v>353</v>
      </c>
      <c r="G140" s="4" t="s">
        <v>94</v>
      </c>
      <c r="H140" s="2">
        <v>4</v>
      </c>
      <c r="I140" s="2" t="s">
        <v>20</v>
      </c>
    </row>
    <row r="141" spans="1:9" ht="31.5" x14ac:dyDescent="0.25">
      <c r="A141" s="2">
        <v>140</v>
      </c>
      <c r="B141" s="2" t="s">
        <v>164</v>
      </c>
      <c r="C141" s="2" t="str">
        <f>"85444822027818"</f>
        <v>85444822027818</v>
      </c>
      <c r="D141" s="3">
        <v>42956.796724537038</v>
      </c>
      <c r="E141" s="6" t="s">
        <v>313</v>
      </c>
      <c r="F141" s="2" t="s">
        <v>423</v>
      </c>
      <c r="G141" s="4" t="s">
        <v>92</v>
      </c>
      <c r="H141" s="2">
        <v>2</v>
      </c>
      <c r="I141" s="2" t="s">
        <v>93</v>
      </c>
    </row>
    <row r="142" spans="1:9" ht="31.5" x14ac:dyDescent="0.25">
      <c r="A142" s="2">
        <v>141</v>
      </c>
      <c r="B142" s="2" t="s">
        <v>164</v>
      </c>
      <c r="C142" s="2" t="str">
        <f>"19270522304178"</f>
        <v>19270522304178</v>
      </c>
      <c r="D142" s="3">
        <v>42956.797974537039</v>
      </c>
      <c r="E142" s="6" t="s">
        <v>314</v>
      </c>
      <c r="F142" s="2" t="s">
        <v>352</v>
      </c>
      <c r="G142" s="4" t="s">
        <v>90</v>
      </c>
      <c r="H142" s="2">
        <v>9</v>
      </c>
      <c r="I142" s="2" t="s">
        <v>91</v>
      </c>
    </row>
    <row r="143" spans="1:9" ht="31.5" x14ac:dyDescent="0.25">
      <c r="A143" s="2">
        <v>142</v>
      </c>
      <c r="B143" s="2" t="s">
        <v>164</v>
      </c>
      <c r="C143" s="2" t="str">
        <f>"19270422304178"</f>
        <v>19270422304178</v>
      </c>
      <c r="D143" s="3">
        <v>42956.798009259262</v>
      </c>
      <c r="E143" s="6" t="s">
        <v>315</v>
      </c>
      <c r="F143" s="2" t="s">
        <v>356</v>
      </c>
      <c r="G143" s="4" t="s">
        <v>88</v>
      </c>
      <c r="H143" s="2">
        <v>17</v>
      </c>
      <c r="I143" s="2" t="s">
        <v>89</v>
      </c>
    </row>
    <row r="144" spans="1:9" ht="31.5" x14ac:dyDescent="0.25">
      <c r="A144" s="2">
        <v>143</v>
      </c>
      <c r="B144" s="2" t="s">
        <v>164</v>
      </c>
      <c r="C144" s="2" t="str">
        <f>"19270322304178"</f>
        <v>19270322304178</v>
      </c>
      <c r="D144" s="3">
        <v>42956.793576388889</v>
      </c>
      <c r="E144" s="6" t="s">
        <v>316</v>
      </c>
      <c r="F144" s="2" t="s">
        <v>403</v>
      </c>
      <c r="G144" s="4" t="s">
        <v>87</v>
      </c>
      <c r="H144" s="2">
        <v>9</v>
      </c>
      <c r="I144" s="2" t="s">
        <v>81</v>
      </c>
    </row>
    <row r="145" spans="1:9" ht="31.5" x14ac:dyDescent="0.25">
      <c r="A145" s="2">
        <v>144</v>
      </c>
      <c r="B145" s="2" t="s">
        <v>164</v>
      </c>
      <c r="C145" s="2" t="str">
        <f>"85445222027818"</f>
        <v>85445222027818</v>
      </c>
      <c r="D145" s="3">
        <v>42956.790775462963</v>
      </c>
      <c r="E145" s="6" t="s">
        <v>317</v>
      </c>
      <c r="F145" s="2" t="s">
        <v>384</v>
      </c>
      <c r="G145" s="4" t="s">
        <v>86</v>
      </c>
      <c r="H145" s="2">
        <v>3</v>
      </c>
      <c r="I145" s="2" t="s">
        <v>9</v>
      </c>
    </row>
    <row r="146" spans="1:9" ht="31.5" x14ac:dyDescent="0.25">
      <c r="A146" s="2">
        <v>145</v>
      </c>
      <c r="B146" s="2" t="s">
        <v>164</v>
      </c>
      <c r="C146" s="2" t="str">
        <f>"85445322027818"</f>
        <v>85445322027818</v>
      </c>
      <c r="D146" s="3">
        <v>42956.790462962963</v>
      </c>
      <c r="E146" s="6" t="s">
        <v>318</v>
      </c>
      <c r="F146" s="2" t="s">
        <v>424</v>
      </c>
      <c r="G146" s="4" t="s">
        <v>84</v>
      </c>
      <c r="H146" s="2">
        <v>4</v>
      </c>
      <c r="I146" s="2" t="s">
        <v>85</v>
      </c>
    </row>
    <row r="147" spans="1:9" ht="31.5" x14ac:dyDescent="0.25">
      <c r="A147" s="2">
        <v>146</v>
      </c>
      <c r="B147" s="2" t="s">
        <v>164</v>
      </c>
      <c r="C147" s="2" t="str">
        <f>"85445422027818"</f>
        <v>85445422027818</v>
      </c>
      <c r="D147" s="3">
        <v>42956.790659722225</v>
      </c>
      <c r="E147" s="6" t="s">
        <v>319</v>
      </c>
      <c r="F147" s="2" t="s">
        <v>425</v>
      </c>
      <c r="G147" s="4" t="s">
        <v>82</v>
      </c>
      <c r="H147" s="2">
        <v>4</v>
      </c>
      <c r="I147" s="2" t="s">
        <v>83</v>
      </c>
    </row>
    <row r="148" spans="1:9" ht="31.5" x14ac:dyDescent="0.25">
      <c r="A148" s="2">
        <v>147</v>
      </c>
      <c r="B148" s="2" t="s">
        <v>164</v>
      </c>
      <c r="C148" s="2" t="str">
        <f>"19270222304178"</f>
        <v>19270222304178</v>
      </c>
      <c r="D148" s="3">
        <v>42956.793587962966</v>
      </c>
      <c r="E148" s="6" t="s">
        <v>320</v>
      </c>
      <c r="F148" s="2" t="s">
        <v>403</v>
      </c>
      <c r="G148" s="4" t="s">
        <v>80</v>
      </c>
      <c r="H148" s="2">
        <v>11</v>
      </c>
      <c r="I148" s="2" t="s">
        <v>81</v>
      </c>
    </row>
    <row r="149" spans="1:9" ht="31.5" x14ac:dyDescent="0.25">
      <c r="A149" s="2">
        <v>148</v>
      </c>
      <c r="B149" s="2" t="s">
        <v>164</v>
      </c>
      <c r="C149" s="2" t="str">
        <f>"85445622027818"</f>
        <v>85445622027818</v>
      </c>
      <c r="D149" s="3">
        <v>42956.790717592594</v>
      </c>
      <c r="E149" s="6" t="s">
        <v>321</v>
      </c>
      <c r="F149" s="2" t="s">
        <v>426</v>
      </c>
      <c r="G149" s="4" t="s">
        <v>79</v>
      </c>
      <c r="H149" s="2">
        <v>2</v>
      </c>
      <c r="I149" s="2" t="s">
        <v>11</v>
      </c>
    </row>
    <row r="150" spans="1:9" ht="31.5" x14ac:dyDescent="0.25">
      <c r="A150" s="2">
        <v>149</v>
      </c>
      <c r="B150" s="2" t="s">
        <v>164</v>
      </c>
      <c r="C150" s="2" t="str">
        <f>"85445722027818"</f>
        <v>85445722027818</v>
      </c>
      <c r="D150" s="3">
        <v>42956.790949074071</v>
      </c>
      <c r="E150" s="6" t="s">
        <v>322</v>
      </c>
      <c r="F150" s="2" t="s">
        <v>359</v>
      </c>
      <c r="G150" s="4" t="s">
        <v>78</v>
      </c>
      <c r="H150" s="2">
        <v>4</v>
      </c>
      <c r="I150" s="2" t="s">
        <v>12</v>
      </c>
    </row>
    <row r="151" spans="1:9" ht="31.5" x14ac:dyDescent="0.25">
      <c r="A151" s="2">
        <v>150</v>
      </c>
      <c r="B151" s="2" t="s">
        <v>164</v>
      </c>
      <c r="C151" s="2" t="str">
        <f>"85445822027818"</f>
        <v>85445822027818</v>
      </c>
      <c r="D151" s="3">
        <v>42956.791331018518</v>
      </c>
      <c r="E151" s="6" t="s">
        <v>323</v>
      </c>
      <c r="F151" s="2" t="s">
        <v>411</v>
      </c>
      <c r="G151" s="4" t="s">
        <v>77</v>
      </c>
      <c r="H151" s="2">
        <v>5</v>
      </c>
      <c r="I151" s="2" t="s">
        <v>29</v>
      </c>
    </row>
    <row r="152" spans="1:9" ht="31.5" x14ac:dyDescent="0.25">
      <c r="A152" s="2">
        <v>151</v>
      </c>
      <c r="B152" s="2" t="s">
        <v>164</v>
      </c>
      <c r="C152" s="2" t="str">
        <f>"85445922027818"</f>
        <v>85445922027818</v>
      </c>
      <c r="D152" s="3">
        <v>42956.79074074074</v>
      </c>
      <c r="E152" s="6" t="s">
        <v>324</v>
      </c>
      <c r="F152" s="2" t="s">
        <v>379</v>
      </c>
      <c r="G152" s="4" t="s">
        <v>75</v>
      </c>
      <c r="H152" s="2">
        <v>2</v>
      </c>
      <c r="I152" s="2" t="s">
        <v>76</v>
      </c>
    </row>
    <row r="153" spans="1:9" ht="31.5" x14ac:dyDescent="0.25">
      <c r="A153" s="2">
        <v>152</v>
      </c>
      <c r="B153" s="2" t="s">
        <v>164</v>
      </c>
      <c r="C153" s="2" t="str">
        <f>"85446522027818"</f>
        <v>85446522027818</v>
      </c>
      <c r="D153" s="3">
        <v>42956.791145833333</v>
      </c>
      <c r="E153" s="6" t="s">
        <v>325</v>
      </c>
      <c r="F153" s="2" t="s">
        <v>353</v>
      </c>
      <c r="G153" s="4" t="s">
        <v>66</v>
      </c>
      <c r="H153" s="2">
        <v>2</v>
      </c>
      <c r="I153" s="2" t="s">
        <v>20</v>
      </c>
    </row>
    <row r="154" spans="1:9" ht="31.5" x14ac:dyDescent="0.25">
      <c r="A154" s="2">
        <v>153</v>
      </c>
      <c r="B154" s="2" t="s">
        <v>164</v>
      </c>
      <c r="C154" s="2" t="str">
        <f>"85446022027818"</f>
        <v>85446022027818</v>
      </c>
      <c r="D154" s="3">
        <v>42956.790868055556</v>
      </c>
      <c r="E154" s="6" t="s">
        <v>320</v>
      </c>
      <c r="F154" s="2" t="s">
        <v>411</v>
      </c>
      <c r="G154" s="4" t="s">
        <v>74</v>
      </c>
      <c r="H154" s="2">
        <v>3</v>
      </c>
      <c r="I154" s="2" t="s">
        <v>29</v>
      </c>
    </row>
    <row r="155" spans="1:9" ht="31.5" x14ac:dyDescent="0.25">
      <c r="A155" s="2">
        <v>154</v>
      </c>
      <c r="B155" s="2" t="s">
        <v>164</v>
      </c>
      <c r="C155" s="2" t="str">
        <f>"85446122027818"</f>
        <v>85446122027818</v>
      </c>
      <c r="D155" s="3">
        <v>42956.790925925925</v>
      </c>
      <c r="E155" s="6" t="s">
        <v>326</v>
      </c>
      <c r="F155" s="2" t="s">
        <v>375</v>
      </c>
      <c r="G155" s="4" t="s">
        <v>72</v>
      </c>
      <c r="H155" s="2">
        <v>2</v>
      </c>
      <c r="I155" s="2" t="s">
        <v>73</v>
      </c>
    </row>
    <row r="156" spans="1:9" ht="31.5" x14ac:dyDescent="0.25">
      <c r="A156" s="2">
        <v>155</v>
      </c>
      <c r="B156" s="2" t="s">
        <v>164</v>
      </c>
      <c r="C156" s="2" t="str">
        <f>"85446222027818"</f>
        <v>85446222027818</v>
      </c>
      <c r="D156" s="3">
        <v>42956.791203703702</v>
      </c>
      <c r="E156" s="6" t="s">
        <v>327</v>
      </c>
      <c r="F156" s="2" t="s">
        <v>427</v>
      </c>
      <c r="G156" s="4" t="s">
        <v>70</v>
      </c>
      <c r="H156" s="2">
        <v>3</v>
      </c>
      <c r="I156" s="2" t="s">
        <v>71</v>
      </c>
    </row>
    <row r="157" spans="1:9" ht="31.5" x14ac:dyDescent="0.25">
      <c r="A157" s="2">
        <v>156</v>
      </c>
      <c r="B157" s="2" t="s">
        <v>164</v>
      </c>
      <c r="C157" s="2" t="str">
        <f>"85446322027818"</f>
        <v>85446322027818</v>
      </c>
      <c r="D157" s="3">
        <v>42956.791307870371</v>
      </c>
      <c r="E157" s="6" t="s">
        <v>328</v>
      </c>
      <c r="F157" s="2" t="s">
        <v>428</v>
      </c>
      <c r="G157" s="4" t="s">
        <v>69</v>
      </c>
      <c r="H157" s="2">
        <v>3</v>
      </c>
      <c r="I157" s="2" t="s">
        <v>11</v>
      </c>
    </row>
    <row r="158" spans="1:9" ht="31.5" x14ac:dyDescent="0.25">
      <c r="A158" s="2">
        <v>157</v>
      </c>
      <c r="B158" s="2" t="s">
        <v>164</v>
      </c>
      <c r="C158" s="2" t="str">
        <f>"85446422027818"</f>
        <v>85446422027818</v>
      </c>
      <c r="D158" s="3">
        <v>42956.791064814817</v>
      </c>
      <c r="E158" s="6" t="s">
        <v>329</v>
      </c>
      <c r="F158" s="2" t="s">
        <v>409</v>
      </c>
      <c r="G158" s="4" t="s">
        <v>67</v>
      </c>
      <c r="H158" s="2">
        <v>5</v>
      </c>
      <c r="I158" s="2" t="s">
        <v>68</v>
      </c>
    </row>
    <row r="159" spans="1:9" ht="31.5" x14ac:dyDescent="0.25">
      <c r="A159" s="2">
        <v>158</v>
      </c>
      <c r="B159" s="2" t="s">
        <v>164</v>
      </c>
      <c r="C159" s="2" t="str">
        <f>"85446622027818"</f>
        <v>85446622027818</v>
      </c>
      <c r="D159" s="3">
        <v>42956.791215277779</v>
      </c>
      <c r="E159" s="6" t="s">
        <v>330</v>
      </c>
      <c r="F159" s="2" t="s">
        <v>429</v>
      </c>
      <c r="G159" s="4" t="s">
        <v>162</v>
      </c>
      <c r="H159" s="2">
        <v>3</v>
      </c>
      <c r="I159" s="2" t="s">
        <v>65</v>
      </c>
    </row>
    <row r="160" spans="1:9" ht="31.5" x14ac:dyDescent="0.25">
      <c r="A160" s="2">
        <v>159</v>
      </c>
      <c r="B160" s="2" t="s">
        <v>164</v>
      </c>
      <c r="C160" s="2" t="str">
        <f>"85446722027818"</f>
        <v>85446722027818</v>
      </c>
      <c r="D160" s="3">
        <v>42956.791030092594</v>
      </c>
      <c r="E160" s="6" t="s">
        <v>331</v>
      </c>
      <c r="F160" s="2" t="s">
        <v>370</v>
      </c>
      <c r="G160" s="4" t="s">
        <v>64</v>
      </c>
      <c r="H160" s="2">
        <v>3</v>
      </c>
      <c r="I160" s="2" t="s">
        <v>27</v>
      </c>
    </row>
    <row r="161" spans="1:9" ht="31.5" x14ac:dyDescent="0.25">
      <c r="A161" s="2">
        <v>160</v>
      </c>
      <c r="B161" s="2" t="s">
        <v>164</v>
      </c>
      <c r="C161" s="2" t="str">
        <f>"85446822027818"</f>
        <v>85446822027818</v>
      </c>
      <c r="D161" s="3">
        <v>42956.791504629633</v>
      </c>
      <c r="E161" s="6" t="s">
        <v>332</v>
      </c>
      <c r="F161" s="2" t="s">
        <v>430</v>
      </c>
      <c r="G161" s="4" t="s">
        <v>63</v>
      </c>
      <c r="H161" s="2">
        <v>2</v>
      </c>
      <c r="I161" s="2" t="s">
        <v>11</v>
      </c>
    </row>
    <row r="162" spans="1:9" ht="31.5" x14ac:dyDescent="0.25">
      <c r="A162" s="2">
        <v>161</v>
      </c>
      <c r="B162" s="2" t="s">
        <v>164</v>
      </c>
      <c r="C162" s="2" t="str">
        <f>"85446922027818"</f>
        <v>85446922027818</v>
      </c>
      <c r="D162" s="3">
        <v>42956.79142361111</v>
      </c>
      <c r="E162" s="6" t="s">
        <v>333</v>
      </c>
      <c r="F162" s="2" t="s">
        <v>431</v>
      </c>
      <c r="G162" s="4" t="s">
        <v>61</v>
      </c>
      <c r="H162" s="2">
        <v>5</v>
      </c>
      <c r="I162" s="2" t="s">
        <v>62</v>
      </c>
    </row>
    <row r="163" spans="1:9" ht="31.5" x14ac:dyDescent="0.25">
      <c r="A163" s="2">
        <v>162</v>
      </c>
      <c r="B163" s="2" t="s">
        <v>164</v>
      </c>
      <c r="C163" s="2" t="str">
        <f>"85447022027818"</f>
        <v>85447022027818</v>
      </c>
      <c r="D163" s="3">
        <v>42956.791574074072</v>
      </c>
      <c r="E163" s="6" t="s">
        <v>334</v>
      </c>
      <c r="F163" s="2" t="s">
        <v>374</v>
      </c>
      <c r="G163" s="4" t="s">
        <v>59</v>
      </c>
      <c r="H163" s="2">
        <v>4</v>
      </c>
      <c r="I163" s="2" t="s">
        <v>60</v>
      </c>
    </row>
    <row r="164" spans="1:9" ht="31.5" x14ac:dyDescent="0.25">
      <c r="A164" s="2">
        <v>163</v>
      </c>
      <c r="B164" s="2" t="s">
        <v>164</v>
      </c>
      <c r="C164" s="2" t="str">
        <f>"85447122027818"</f>
        <v>85447122027818</v>
      </c>
      <c r="D164" s="3">
        <v>42956.791817129626</v>
      </c>
      <c r="E164" s="6" t="s">
        <v>335</v>
      </c>
      <c r="F164" s="2" t="s">
        <v>353</v>
      </c>
      <c r="G164" s="4" t="s">
        <v>58</v>
      </c>
      <c r="H164" s="2">
        <v>6</v>
      </c>
      <c r="I164" s="2" t="s">
        <v>20</v>
      </c>
    </row>
    <row r="165" spans="1:9" ht="31.5" x14ac:dyDescent="0.25">
      <c r="A165" s="2">
        <v>164</v>
      </c>
      <c r="B165" s="2" t="s">
        <v>164</v>
      </c>
      <c r="C165" s="2" t="str">
        <f>"85447222027818"</f>
        <v>85447222027818</v>
      </c>
      <c r="D165" s="3">
        <v>42956.791585648149</v>
      </c>
      <c r="E165" s="6" t="s">
        <v>336</v>
      </c>
      <c r="F165" s="2" t="s">
        <v>398</v>
      </c>
      <c r="G165" s="4" t="s">
        <v>57</v>
      </c>
      <c r="H165" s="2">
        <v>2</v>
      </c>
      <c r="I165" s="2" t="s">
        <v>13</v>
      </c>
    </row>
    <row r="166" spans="1:9" ht="31.5" x14ac:dyDescent="0.25">
      <c r="A166" s="2">
        <v>165</v>
      </c>
      <c r="B166" s="2" t="s">
        <v>164</v>
      </c>
      <c r="C166" s="2" t="str">
        <f>"19270122304178"</f>
        <v>19270122304178</v>
      </c>
      <c r="D166" s="3">
        <v>42956.793599537035</v>
      </c>
      <c r="E166" s="6" t="s">
        <v>337</v>
      </c>
      <c r="F166" s="2" t="s">
        <v>432</v>
      </c>
      <c r="G166" s="4" t="s">
        <v>55</v>
      </c>
      <c r="H166" s="2">
        <v>11</v>
      </c>
      <c r="I166" s="2" t="s">
        <v>56</v>
      </c>
    </row>
    <row r="167" spans="1:9" ht="31.5" x14ac:dyDescent="0.25">
      <c r="A167" s="2">
        <v>166</v>
      </c>
      <c r="B167" s="2" t="s">
        <v>164</v>
      </c>
      <c r="C167" s="2" t="str">
        <f>"19274022304178"</f>
        <v>19274022304178</v>
      </c>
      <c r="D167" s="3">
        <v>42956.793622685182</v>
      </c>
      <c r="E167" s="6" t="s">
        <v>338</v>
      </c>
      <c r="F167" s="2" t="s">
        <v>433</v>
      </c>
      <c r="G167" s="4" t="s">
        <v>53</v>
      </c>
      <c r="H167" s="2">
        <v>10</v>
      </c>
      <c r="I167" s="2" t="s">
        <v>54</v>
      </c>
    </row>
    <row r="168" spans="1:9" ht="31.5" x14ac:dyDescent="0.25">
      <c r="A168" s="2">
        <v>167</v>
      </c>
      <c r="B168" s="2" t="s">
        <v>164</v>
      </c>
      <c r="C168" s="2" t="str">
        <f>"85447522027818"</f>
        <v>85447522027818</v>
      </c>
      <c r="D168" s="3">
        <v>42956.791909722226</v>
      </c>
      <c r="E168" s="6" t="s">
        <v>339</v>
      </c>
      <c r="F168" s="2" t="s">
        <v>352</v>
      </c>
      <c r="G168" s="4" t="s">
        <v>51</v>
      </c>
      <c r="H168" s="2">
        <v>3</v>
      </c>
      <c r="I168" s="2" t="s">
        <v>52</v>
      </c>
    </row>
    <row r="169" spans="1:9" ht="31.5" x14ac:dyDescent="0.25">
      <c r="A169" s="2">
        <v>168</v>
      </c>
      <c r="B169" s="2" t="s">
        <v>164</v>
      </c>
      <c r="C169" s="2" t="str">
        <f>"85447622027818"</f>
        <v>85447622027818</v>
      </c>
      <c r="D169" s="3">
        <v>42956.791944444441</v>
      </c>
      <c r="E169" s="6" t="s">
        <v>340</v>
      </c>
      <c r="F169" s="2" t="s">
        <v>420</v>
      </c>
      <c r="G169" s="4" t="s">
        <v>49</v>
      </c>
      <c r="H169" s="2">
        <v>4</v>
      </c>
      <c r="I169" s="2" t="s">
        <v>50</v>
      </c>
    </row>
    <row r="170" spans="1:9" ht="31.5" x14ac:dyDescent="0.25">
      <c r="A170" s="2">
        <v>169</v>
      </c>
      <c r="B170" s="2" t="s">
        <v>164</v>
      </c>
      <c r="C170" s="2" t="str">
        <f>"85447722027818"</f>
        <v>85447722027818</v>
      </c>
      <c r="D170" s="3">
        <v>42956.792129629626</v>
      </c>
      <c r="E170" s="6" t="s">
        <v>341</v>
      </c>
      <c r="F170" s="2" t="s">
        <v>353</v>
      </c>
      <c r="G170" s="4" t="s">
        <v>48</v>
      </c>
      <c r="H170" s="2">
        <v>3</v>
      </c>
      <c r="I170" s="2" t="s">
        <v>20</v>
      </c>
    </row>
    <row r="171" spans="1:9" ht="31.5" x14ac:dyDescent="0.25">
      <c r="A171" s="2">
        <v>170</v>
      </c>
      <c r="B171" s="2" t="s">
        <v>164</v>
      </c>
      <c r="C171" s="2" t="str">
        <f>"85447822027818"</f>
        <v>85447822027818</v>
      </c>
      <c r="D171" s="3">
        <v>42956.792094907411</v>
      </c>
      <c r="E171" s="6" t="s">
        <v>342</v>
      </c>
      <c r="F171" s="2" t="s">
        <v>434</v>
      </c>
      <c r="G171" s="4" t="s">
        <v>46</v>
      </c>
      <c r="H171" s="2">
        <v>5</v>
      </c>
      <c r="I171" s="2" t="s">
        <v>47</v>
      </c>
    </row>
    <row r="172" spans="1:9" ht="31.5" x14ac:dyDescent="0.25">
      <c r="A172" s="2">
        <v>171</v>
      </c>
      <c r="B172" s="2" t="s">
        <v>164</v>
      </c>
      <c r="C172" s="2" t="str">
        <f>"85447922027818"</f>
        <v>85447922027818</v>
      </c>
      <c r="D172" s="3">
        <v>42956.792395833334</v>
      </c>
      <c r="E172" s="6" t="s">
        <v>343</v>
      </c>
      <c r="F172" s="2" t="s">
        <v>432</v>
      </c>
      <c r="G172" s="4" t="s">
        <v>44</v>
      </c>
      <c r="H172" s="2">
        <v>2</v>
      </c>
      <c r="I172" s="2" t="s">
        <v>45</v>
      </c>
    </row>
    <row r="173" spans="1:9" ht="31.5" x14ac:dyDescent="0.25">
      <c r="A173" s="2">
        <v>172</v>
      </c>
      <c r="B173" s="2" t="s">
        <v>164</v>
      </c>
      <c r="C173" s="2" t="str">
        <f>"85448022027818"</f>
        <v>85448022027818</v>
      </c>
      <c r="D173" s="3">
        <v>42956.792430555557</v>
      </c>
      <c r="E173" s="6" t="s">
        <v>344</v>
      </c>
      <c r="F173" s="2" t="s">
        <v>403</v>
      </c>
      <c r="G173" s="4" t="s">
        <v>43</v>
      </c>
      <c r="H173" s="2">
        <v>2</v>
      </c>
      <c r="I173" s="2" t="s">
        <v>30</v>
      </c>
    </row>
    <row r="174" spans="1:9" ht="31.5" x14ac:dyDescent="0.25">
      <c r="A174" s="2">
        <v>173</v>
      </c>
      <c r="B174" s="2" t="s">
        <v>164</v>
      </c>
      <c r="C174" s="2" t="str">
        <f>"85448122027818"</f>
        <v>85448122027818</v>
      </c>
      <c r="D174" s="3">
        <v>42956.79246527778</v>
      </c>
      <c r="E174" s="6" t="s">
        <v>345</v>
      </c>
      <c r="F174" s="2" t="s">
        <v>418</v>
      </c>
      <c r="G174" s="4" t="s">
        <v>41</v>
      </c>
      <c r="H174" s="2">
        <v>4</v>
      </c>
      <c r="I174" s="2" t="s">
        <v>42</v>
      </c>
    </row>
    <row r="175" spans="1:9" ht="31.5" x14ac:dyDescent="0.25">
      <c r="A175" s="2">
        <v>174</v>
      </c>
      <c r="B175" s="2" t="s">
        <v>164</v>
      </c>
      <c r="C175" s="2" t="str">
        <f>"85448222027818"</f>
        <v>85448222027818</v>
      </c>
      <c r="D175" s="3">
        <v>42956.791724537034</v>
      </c>
      <c r="E175" s="6" t="s">
        <v>346</v>
      </c>
      <c r="F175" s="2" t="s">
        <v>401</v>
      </c>
      <c r="G175" s="4" t="s">
        <v>39</v>
      </c>
      <c r="H175" s="2">
        <v>4</v>
      </c>
      <c r="I175" s="2" t="s">
        <v>40</v>
      </c>
    </row>
    <row r="176" spans="1:9" ht="31.5" x14ac:dyDescent="0.25">
      <c r="A176" s="2">
        <v>175</v>
      </c>
      <c r="B176" s="2" t="s">
        <v>164</v>
      </c>
      <c r="C176" s="2" t="str">
        <f>"85448322027818"</f>
        <v>85448322027818</v>
      </c>
      <c r="D176" s="3">
        <v>42956.792280092595</v>
      </c>
      <c r="E176" s="6" t="s">
        <v>347</v>
      </c>
      <c r="F176" s="2" t="s">
        <v>404</v>
      </c>
      <c r="G176" s="4" t="s">
        <v>37</v>
      </c>
      <c r="H176" s="2">
        <v>2</v>
      </c>
      <c r="I176" s="2" t="s">
        <v>38</v>
      </c>
    </row>
    <row r="177" spans="1:9" ht="31.5" x14ac:dyDescent="0.25">
      <c r="A177" s="2">
        <v>176</v>
      </c>
      <c r="B177" s="2" t="s">
        <v>164</v>
      </c>
      <c r="C177" s="2" t="str">
        <f>"85448422027818"</f>
        <v>85448422027818</v>
      </c>
      <c r="D177" s="3">
        <v>42956.792233796295</v>
      </c>
      <c r="E177" s="6" t="s">
        <v>348</v>
      </c>
      <c r="F177" s="2" t="s">
        <v>435</v>
      </c>
      <c r="G177" s="4" t="s">
        <v>35</v>
      </c>
      <c r="H177" s="2">
        <v>2</v>
      </c>
      <c r="I177" s="2" t="s">
        <v>36</v>
      </c>
    </row>
    <row r="178" spans="1:9" ht="31.5" x14ac:dyDescent="0.25">
      <c r="A178" s="2">
        <v>177</v>
      </c>
      <c r="B178" s="2" t="s">
        <v>164</v>
      </c>
      <c r="C178" s="2" t="str">
        <f>"19273922304178"</f>
        <v>19273922304178</v>
      </c>
      <c r="D178" s="3">
        <v>42956.793634259258</v>
      </c>
      <c r="E178" s="6" t="s">
        <v>349</v>
      </c>
      <c r="F178" s="2" t="s">
        <v>359</v>
      </c>
      <c r="G178" s="4" t="s">
        <v>33</v>
      </c>
      <c r="H178" s="2">
        <v>12</v>
      </c>
      <c r="I178" s="2" t="s">
        <v>34</v>
      </c>
    </row>
    <row r="179" spans="1:9" ht="31.5" x14ac:dyDescent="0.25">
      <c r="A179" s="2">
        <v>178</v>
      </c>
      <c r="B179" s="2" t="s">
        <v>164</v>
      </c>
      <c r="C179" s="2" t="str">
        <f>"85448622027818"</f>
        <v>85448622027818</v>
      </c>
      <c r="D179" s="3">
        <v>42956.792615740742</v>
      </c>
      <c r="E179" s="6" t="s">
        <v>350</v>
      </c>
      <c r="F179" s="2" t="s">
        <v>406</v>
      </c>
      <c r="G179" s="4" t="s">
        <v>31</v>
      </c>
      <c r="H179" s="2">
        <v>6</v>
      </c>
      <c r="I179" s="2" t="s">
        <v>32</v>
      </c>
    </row>
  </sheetData>
  <sortState ref="A2:M179">
    <sortCondition ref="G2:G179"/>
  </sortState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C000240754_20170810_POST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wenminyu[游文閔]</cp:lastModifiedBy>
  <dcterms:created xsi:type="dcterms:W3CDTF">2017-08-10T03:48:46Z</dcterms:created>
  <dcterms:modified xsi:type="dcterms:W3CDTF">2017-08-14T06:02:54Z</dcterms:modified>
</cp:coreProperties>
</file>